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Oddělení investiční\Akce - projekty\Nová Paka\Nová Paka - II ZŠ Husitská\Nová Paka - II. ZŠ Husitská - bezbariérovost 2017\3 - soutěž\VŘ - Dodávky III - podklady\"/>
    </mc:Choice>
  </mc:AlternateContent>
  <bookViews>
    <workbookView xWindow="0" yWindow="0" windowWidth="19200" windowHeight="11295" tabRatio="835"/>
  </bookViews>
  <sheets>
    <sheet name="Rekapitulace stavby" sheetId="1" r:id="rId1"/>
    <sheet name="1 - Interiér" sheetId="2" r:id="rId2"/>
    <sheet name="2 - Strojní technologie" sheetId="3" r:id="rId3"/>
    <sheet name="3 - AV a PC technika a  s..." sheetId="4" r:id="rId4"/>
    <sheet name="4 - Bezbariérovost" sheetId="5" r:id="rId5"/>
    <sheet name="5 - Vedlejší náklady" sheetId="6" r:id="rId6"/>
    <sheet name="Pokyny pro vyplnění" sheetId="7" r:id="rId7"/>
  </sheets>
  <definedNames>
    <definedName name="_xlnm._FilterDatabase" localSheetId="1" hidden="1">'1 - Interiér'!$C$77:$K$94</definedName>
    <definedName name="_xlnm._FilterDatabase" localSheetId="2" hidden="1">'2 - Strojní technologie'!$C$85:$K$110</definedName>
    <definedName name="_xlnm._FilterDatabase" localSheetId="3" hidden="1">'3 - AV a PC technika a  s...'!$C$83:$K$170</definedName>
    <definedName name="_xlnm._FilterDatabase" localSheetId="4" hidden="1">'4 - Bezbariérovost'!$C$77:$K$81</definedName>
    <definedName name="_xlnm._FilterDatabase" localSheetId="5" hidden="1">'5 - Vedlejší náklady'!$C$85:$K$105</definedName>
    <definedName name="_xlnm.Print_Titles" localSheetId="1">'1 - Interiér'!$77:$77</definedName>
    <definedName name="_xlnm.Print_Titles" localSheetId="2">'2 - Strojní technologie'!$85:$85</definedName>
    <definedName name="_xlnm.Print_Titles" localSheetId="3">'3 - AV a PC technika a  s...'!$83:$83</definedName>
    <definedName name="_xlnm.Print_Titles" localSheetId="4">'4 - Bezbariérovost'!$77:$77</definedName>
    <definedName name="_xlnm.Print_Titles" localSheetId="5">'5 - Vedlejší náklady'!$85:$85</definedName>
    <definedName name="_xlnm.Print_Titles" localSheetId="0">'Rekapitulace stavby'!$49:$49</definedName>
    <definedName name="_xlnm.Print_Area" localSheetId="1">'1 - Interiér'!$C$4:$J$36,'1 - Interiér'!$C$42:$J$59,'1 - Interiér'!$C$65:$K$94</definedName>
    <definedName name="_xlnm.Print_Area" localSheetId="2">'2 - Strojní technologie'!$C$4:$J$36,'2 - Strojní technologie'!$C$42:$J$67,'2 - Strojní technologie'!$C$73:$K$110</definedName>
    <definedName name="_xlnm.Print_Area" localSheetId="3">'3 - AV a PC technika a  s...'!$C$4:$J$36,'3 - AV a PC technika a  s...'!$C$42:$J$65,'3 - AV a PC technika a  s...'!$C$71:$K$170</definedName>
    <definedName name="_xlnm.Print_Area" localSheetId="4">'4 - Bezbariérovost'!$C$4:$J$36,'4 - Bezbariérovost'!$C$42:$J$59,'4 - Bezbariérovost'!$C$65:$K$81</definedName>
    <definedName name="_xlnm.Print_Area" localSheetId="5">'5 - Vedlejší náklady'!$C$4:$J$36,'5 - Vedlejší náklady'!$C$42:$J$67,'5 - Vedlejší náklady'!$C$73:$K$105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52511"/>
</workbook>
</file>

<file path=xl/calcChain.xml><?xml version="1.0" encoding="utf-8"?>
<calcChain xmlns="http://schemas.openxmlformats.org/spreadsheetml/2006/main">
  <c r="AY56" i="1" l="1"/>
  <c r="AX56" i="1"/>
  <c r="BI105" i="6"/>
  <c r="BH105" i="6"/>
  <c r="BG105" i="6"/>
  <c r="BF105" i="6"/>
  <c r="T105" i="6"/>
  <c r="T104" i="6" s="1"/>
  <c r="R105" i="6"/>
  <c r="R104" i="6" s="1"/>
  <c r="P105" i="6"/>
  <c r="P104" i="6" s="1"/>
  <c r="BK105" i="6"/>
  <c r="BK104" i="6" s="1"/>
  <c r="J104" i="6" s="1"/>
  <c r="J66" i="6" s="1"/>
  <c r="J105" i="6"/>
  <c r="BE105" i="6" s="1"/>
  <c r="BI103" i="6"/>
  <c r="BH103" i="6"/>
  <c r="BG103" i="6"/>
  <c r="BF103" i="6"/>
  <c r="T103" i="6"/>
  <c r="T102" i="6" s="1"/>
  <c r="R103" i="6"/>
  <c r="R102" i="6" s="1"/>
  <c r="P103" i="6"/>
  <c r="P102" i="6" s="1"/>
  <c r="BK103" i="6"/>
  <c r="BK102" i="6" s="1"/>
  <c r="J102" i="6" s="1"/>
  <c r="J65" i="6" s="1"/>
  <c r="J103" i="6"/>
  <c r="BE103" i="6" s="1"/>
  <c r="BI101" i="6"/>
  <c r="BH101" i="6"/>
  <c r="BG101" i="6"/>
  <c r="BF101" i="6"/>
  <c r="T101" i="6"/>
  <c r="T100" i="6" s="1"/>
  <c r="R101" i="6"/>
  <c r="R100" i="6" s="1"/>
  <c r="P101" i="6"/>
  <c r="P100" i="6" s="1"/>
  <c r="BK101" i="6"/>
  <c r="BK100" i="6" s="1"/>
  <c r="J100" i="6" s="1"/>
  <c r="J64" i="6" s="1"/>
  <c r="J101" i="6"/>
  <c r="BE101" i="6" s="1"/>
  <c r="BI99" i="6"/>
  <c r="BH99" i="6"/>
  <c r="BG99" i="6"/>
  <c r="BF99" i="6"/>
  <c r="T99" i="6"/>
  <c r="T98" i="6" s="1"/>
  <c r="R99" i="6"/>
  <c r="R98" i="6" s="1"/>
  <c r="P99" i="6"/>
  <c r="P98" i="6" s="1"/>
  <c r="BK99" i="6"/>
  <c r="BK98" i="6" s="1"/>
  <c r="J98" i="6" s="1"/>
  <c r="J63" i="6" s="1"/>
  <c r="J99" i="6"/>
  <c r="BE99" i="6" s="1"/>
  <c r="BI97" i="6"/>
  <c r="BH97" i="6"/>
  <c r="BG97" i="6"/>
  <c r="BF97" i="6"/>
  <c r="T97" i="6"/>
  <c r="T96" i="6" s="1"/>
  <c r="R97" i="6"/>
  <c r="R96" i="6" s="1"/>
  <c r="P97" i="6"/>
  <c r="P96" i="6" s="1"/>
  <c r="BK97" i="6"/>
  <c r="BK96" i="6" s="1"/>
  <c r="J96" i="6" s="1"/>
  <c r="J62" i="6" s="1"/>
  <c r="J97" i="6"/>
  <c r="BE97" i="6" s="1"/>
  <c r="BI95" i="6"/>
  <c r="BH95" i="6"/>
  <c r="BG95" i="6"/>
  <c r="BF95" i="6"/>
  <c r="T95" i="6"/>
  <c r="T94" i="6" s="1"/>
  <c r="R95" i="6"/>
  <c r="R94" i="6" s="1"/>
  <c r="P95" i="6"/>
  <c r="P94" i="6" s="1"/>
  <c r="BK95" i="6"/>
  <c r="BK94" i="6" s="1"/>
  <c r="J94" i="6" s="1"/>
  <c r="J61" i="6" s="1"/>
  <c r="J95" i="6"/>
  <c r="BE95" i="6" s="1"/>
  <c r="BI93" i="6"/>
  <c r="BH93" i="6"/>
  <c r="BG93" i="6"/>
  <c r="BF93" i="6"/>
  <c r="T93" i="6"/>
  <c r="T92" i="6" s="1"/>
  <c r="R93" i="6"/>
  <c r="R92" i="6" s="1"/>
  <c r="P93" i="6"/>
  <c r="P92" i="6" s="1"/>
  <c r="BK93" i="6"/>
  <c r="BK92" i="6" s="1"/>
  <c r="J92" i="6" s="1"/>
  <c r="J60" i="6" s="1"/>
  <c r="J93" i="6"/>
  <c r="BE93" i="6" s="1"/>
  <c r="BI91" i="6"/>
  <c r="BH91" i="6"/>
  <c r="BG91" i="6"/>
  <c r="BF91" i="6"/>
  <c r="T91" i="6"/>
  <c r="T90" i="6" s="1"/>
  <c r="R91" i="6"/>
  <c r="R90" i="6" s="1"/>
  <c r="P91" i="6"/>
  <c r="P90" i="6" s="1"/>
  <c r="BK91" i="6"/>
  <c r="BK90" i="6" s="1"/>
  <c r="J90" i="6" s="1"/>
  <c r="J59" i="6" s="1"/>
  <c r="J91" i="6"/>
  <c r="BE91" i="6"/>
  <c r="BI89" i="6"/>
  <c r="BH89" i="6"/>
  <c r="BG89" i="6"/>
  <c r="BF89" i="6"/>
  <c r="T89" i="6"/>
  <c r="T88" i="6" s="1"/>
  <c r="R89" i="6"/>
  <c r="R88" i="6" s="1"/>
  <c r="P89" i="6"/>
  <c r="P88" i="6" s="1"/>
  <c r="BK89" i="6"/>
  <c r="BK88" i="6" s="1"/>
  <c r="J89" i="6"/>
  <c r="BE89" i="6"/>
  <c r="J82" i="6"/>
  <c r="F82" i="6"/>
  <c r="F80" i="6"/>
  <c r="E78" i="6"/>
  <c r="J51" i="6"/>
  <c r="F51" i="6"/>
  <c r="F49" i="6"/>
  <c r="E47" i="6"/>
  <c r="J18" i="6"/>
  <c r="E18" i="6"/>
  <c r="F83" i="6" s="1"/>
  <c r="F52" i="6"/>
  <c r="J17" i="6"/>
  <c r="J12" i="6"/>
  <c r="J80" i="6" s="1"/>
  <c r="J49" i="6"/>
  <c r="E7" i="6"/>
  <c r="E76" i="6" s="1"/>
  <c r="AY55" i="1"/>
  <c r="AX55" i="1"/>
  <c r="BI81" i="5"/>
  <c r="F34" i="5" s="1"/>
  <c r="BD55" i="1" s="1"/>
  <c r="BH81" i="5"/>
  <c r="F33" i="5" s="1"/>
  <c r="BC55" i="1" s="1"/>
  <c r="BG81" i="5"/>
  <c r="F32" i="5" s="1"/>
  <c r="BB55" i="1" s="1"/>
  <c r="BF81" i="5"/>
  <c r="T81" i="5"/>
  <c r="T80" i="5" s="1"/>
  <c r="T79" i="5" s="1"/>
  <c r="T78" i="5" s="1"/>
  <c r="R81" i="5"/>
  <c r="R80" i="5"/>
  <c r="R79" i="5" s="1"/>
  <c r="R78" i="5" s="1"/>
  <c r="P81" i="5"/>
  <c r="P80" i="5" s="1"/>
  <c r="P79" i="5" s="1"/>
  <c r="P78" i="5" s="1"/>
  <c r="AU55" i="1" s="1"/>
  <c r="BK81" i="5"/>
  <c r="BK80" i="5" s="1"/>
  <c r="J81" i="5"/>
  <c r="BE81" i="5" s="1"/>
  <c r="J30" i="5" s="1"/>
  <c r="AV55" i="1" s="1"/>
  <c r="J74" i="5"/>
  <c r="F74" i="5"/>
  <c r="F72" i="5"/>
  <c r="E70" i="5"/>
  <c r="J51" i="5"/>
  <c r="F51" i="5"/>
  <c r="F49" i="5"/>
  <c r="E47" i="5"/>
  <c r="J18" i="5"/>
  <c r="E18" i="5"/>
  <c r="F75" i="5" s="1"/>
  <c r="J17" i="5"/>
  <c r="J12" i="5"/>
  <c r="J72" i="5" s="1"/>
  <c r="E7" i="5"/>
  <c r="E45" i="5" s="1"/>
  <c r="AY54" i="1"/>
  <c r="AX54" i="1"/>
  <c r="BI170" i="4"/>
  <c r="BH170" i="4"/>
  <c r="BG170" i="4"/>
  <c r="BF170" i="4"/>
  <c r="T170" i="4"/>
  <c r="R170" i="4"/>
  <c r="P170" i="4"/>
  <c r="BK170" i="4"/>
  <c r="J170" i="4"/>
  <c r="BE170" i="4" s="1"/>
  <c r="BI169" i="4"/>
  <c r="BH169" i="4"/>
  <c r="BG169" i="4"/>
  <c r="BF169" i="4"/>
  <c r="T169" i="4"/>
  <c r="R169" i="4"/>
  <c r="P169" i="4"/>
  <c r="BK169" i="4"/>
  <c r="J169" i="4"/>
  <c r="BE169" i="4" s="1"/>
  <c r="BI168" i="4"/>
  <c r="BH168" i="4"/>
  <c r="BG168" i="4"/>
  <c r="BF168" i="4"/>
  <c r="T168" i="4"/>
  <c r="R168" i="4"/>
  <c r="P168" i="4"/>
  <c r="BK168" i="4"/>
  <c r="J168" i="4"/>
  <c r="BE168" i="4" s="1"/>
  <c r="BI167" i="4"/>
  <c r="BH167" i="4"/>
  <c r="BG167" i="4"/>
  <c r="BF167" i="4"/>
  <c r="T167" i="4"/>
  <c r="R167" i="4"/>
  <c r="P167" i="4"/>
  <c r="BK167" i="4"/>
  <c r="J167" i="4"/>
  <c r="BE167" i="4" s="1"/>
  <c r="BI165" i="4"/>
  <c r="BH165" i="4"/>
  <c r="BG165" i="4"/>
  <c r="BF165" i="4"/>
  <c r="T165" i="4"/>
  <c r="R165" i="4"/>
  <c r="P165" i="4"/>
  <c r="BK165" i="4"/>
  <c r="J165" i="4"/>
  <c r="BE165" i="4" s="1"/>
  <c r="BI164" i="4"/>
  <c r="BH164" i="4"/>
  <c r="BG164" i="4"/>
  <c r="BF164" i="4"/>
  <c r="T164" i="4"/>
  <c r="R164" i="4"/>
  <c r="P164" i="4"/>
  <c r="BK164" i="4"/>
  <c r="J164" i="4"/>
  <c r="BE164" i="4" s="1"/>
  <c r="BI163" i="4"/>
  <c r="BH163" i="4"/>
  <c r="BG163" i="4"/>
  <c r="BF163" i="4"/>
  <c r="T163" i="4"/>
  <c r="R163" i="4"/>
  <c r="P163" i="4"/>
  <c r="BK163" i="4"/>
  <c r="J163" i="4"/>
  <c r="BE163" i="4" s="1"/>
  <c r="BI162" i="4"/>
  <c r="BH162" i="4"/>
  <c r="BG162" i="4"/>
  <c r="BF162" i="4"/>
  <c r="T162" i="4"/>
  <c r="R162" i="4"/>
  <c r="P162" i="4"/>
  <c r="BK162" i="4"/>
  <c r="J162" i="4"/>
  <c r="BE162" i="4" s="1"/>
  <c r="BI161" i="4"/>
  <c r="BH161" i="4"/>
  <c r="BG161" i="4"/>
  <c r="BF161" i="4"/>
  <c r="T161" i="4"/>
  <c r="R161" i="4"/>
  <c r="P161" i="4"/>
  <c r="BK161" i="4"/>
  <c r="J161" i="4"/>
  <c r="BE161" i="4" s="1"/>
  <c r="BI160" i="4"/>
  <c r="BH160" i="4"/>
  <c r="BG160" i="4"/>
  <c r="BF160" i="4"/>
  <c r="T160" i="4"/>
  <c r="R160" i="4"/>
  <c r="P160" i="4"/>
  <c r="BK160" i="4"/>
  <c r="J160" i="4"/>
  <c r="BE160" i="4" s="1"/>
  <c r="BI159" i="4"/>
  <c r="BH159" i="4"/>
  <c r="BG159" i="4"/>
  <c r="BF159" i="4"/>
  <c r="T159" i="4"/>
  <c r="R159" i="4"/>
  <c r="P159" i="4"/>
  <c r="BK159" i="4"/>
  <c r="J159" i="4"/>
  <c r="BE159" i="4" s="1"/>
  <c r="BI158" i="4"/>
  <c r="BH158" i="4"/>
  <c r="BG158" i="4"/>
  <c r="BF158" i="4"/>
  <c r="T158" i="4"/>
  <c r="R158" i="4"/>
  <c r="P158" i="4"/>
  <c r="BK158" i="4"/>
  <c r="J158" i="4"/>
  <c r="BE158" i="4" s="1"/>
  <c r="BI157" i="4"/>
  <c r="BH157" i="4"/>
  <c r="BG157" i="4"/>
  <c r="BF157" i="4"/>
  <c r="T157" i="4"/>
  <c r="R157" i="4"/>
  <c r="P157" i="4"/>
  <c r="BK157" i="4"/>
  <c r="J157" i="4"/>
  <c r="BE157" i="4" s="1"/>
  <c r="BI156" i="4"/>
  <c r="BH156" i="4"/>
  <c r="BG156" i="4"/>
  <c r="BF156" i="4"/>
  <c r="T156" i="4"/>
  <c r="R156" i="4"/>
  <c r="P156" i="4"/>
  <c r="BK156" i="4"/>
  <c r="J156" i="4"/>
  <c r="BE156" i="4" s="1"/>
  <c r="BI155" i="4"/>
  <c r="BH155" i="4"/>
  <c r="BG155" i="4"/>
  <c r="BF155" i="4"/>
  <c r="T155" i="4"/>
  <c r="R155" i="4"/>
  <c r="P155" i="4"/>
  <c r="BK155" i="4"/>
  <c r="J155" i="4"/>
  <c r="BE155" i="4" s="1"/>
  <c r="BI154" i="4"/>
  <c r="BH154" i="4"/>
  <c r="BG154" i="4"/>
  <c r="BF154" i="4"/>
  <c r="T154" i="4"/>
  <c r="R154" i="4"/>
  <c r="P154" i="4"/>
  <c r="BK154" i="4"/>
  <c r="J154" i="4"/>
  <c r="BE154" i="4"/>
  <c r="BI152" i="4"/>
  <c r="BH152" i="4"/>
  <c r="BG152" i="4"/>
  <c r="BF152" i="4"/>
  <c r="T152" i="4"/>
  <c r="R152" i="4"/>
  <c r="P152" i="4"/>
  <c r="BK152" i="4"/>
  <c r="J152" i="4"/>
  <c r="BE152" i="4" s="1"/>
  <c r="BI151" i="4"/>
  <c r="BH151" i="4"/>
  <c r="BG151" i="4"/>
  <c r="BF151" i="4"/>
  <c r="T151" i="4"/>
  <c r="R151" i="4"/>
  <c r="P151" i="4"/>
  <c r="BK151" i="4"/>
  <c r="J151" i="4"/>
  <c r="BE151" i="4" s="1"/>
  <c r="BI150" i="4"/>
  <c r="BH150" i="4"/>
  <c r="BG150" i="4"/>
  <c r="BF150" i="4"/>
  <c r="T150" i="4"/>
  <c r="R150" i="4"/>
  <c r="P150" i="4"/>
  <c r="BK150" i="4"/>
  <c r="J150" i="4"/>
  <c r="BE150" i="4" s="1"/>
  <c r="BI149" i="4"/>
  <c r="BH149" i="4"/>
  <c r="BG149" i="4"/>
  <c r="BF149" i="4"/>
  <c r="T149" i="4"/>
  <c r="R149" i="4"/>
  <c r="P149" i="4"/>
  <c r="BK149" i="4"/>
  <c r="J149" i="4"/>
  <c r="BE149" i="4" s="1"/>
  <c r="BI148" i="4"/>
  <c r="BH148" i="4"/>
  <c r="BG148" i="4"/>
  <c r="BF148" i="4"/>
  <c r="T148" i="4"/>
  <c r="R148" i="4"/>
  <c r="P148" i="4"/>
  <c r="BK148" i="4"/>
  <c r="J148" i="4"/>
  <c r="BE148" i="4" s="1"/>
  <c r="BI147" i="4"/>
  <c r="BH147" i="4"/>
  <c r="BG147" i="4"/>
  <c r="BF147" i="4"/>
  <c r="T147" i="4"/>
  <c r="R147" i="4"/>
  <c r="P147" i="4"/>
  <c r="BK147" i="4"/>
  <c r="J147" i="4"/>
  <c r="BE147" i="4" s="1"/>
  <c r="BI146" i="4"/>
  <c r="BH146" i="4"/>
  <c r="BG146" i="4"/>
  <c r="BF146" i="4"/>
  <c r="T146" i="4"/>
  <c r="R146" i="4"/>
  <c r="P146" i="4"/>
  <c r="BK146" i="4"/>
  <c r="J146" i="4"/>
  <c r="BE146" i="4" s="1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J143" i="4"/>
  <c r="BE143" i="4" s="1"/>
  <c r="BI142" i="4"/>
  <c r="BH142" i="4"/>
  <c r="BG142" i="4"/>
  <c r="BF142" i="4"/>
  <c r="T142" i="4"/>
  <c r="R142" i="4"/>
  <c r="P142" i="4"/>
  <c r="BK142" i="4"/>
  <c r="J142" i="4"/>
  <c r="BE142" i="4" s="1"/>
  <c r="BI141" i="4"/>
  <c r="BH141" i="4"/>
  <c r="BG141" i="4"/>
  <c r="BF141" i="4"/>
  <c r="T141" i="4"/>
  <c r="R141" i="4"/>
  <c r="P141" i="4"/>
  <c r="BK141" i="4"/>
  <c r="J141" i="4"/>
  <c r="BE141" i="4" s="1"/>
  <c r="BI140" i="4"/>
  <c r="BH140" i="4"/>
  <c r="BG140" i="4"/>
  <c r="BF140" i="4"/>
  <c r="T140" i="4"/>
  <c r="R140" i="4"/>
  <c r="P140" i="4"/>
  <c r="BK140" i="4"/>
  <c r="J140" i="4"/>
  <c r="BE140" i="4" s="1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R131" i="4"/>
  <c r="P131" i="4"/>
  <c r="BK131" i="4"/>
  <c r="J131" i="4"/>
  <c r="BE131" i="4" s="1"/>
  <c r="BI129" i="4"/>
  <c r="BH129" i="4"/>
  <c r="BG129" i="4"/>
  <c r="BF129" i="4"/>
  <c r="T129" i="4"/>
  <c r="R129" i="4"/>
  <c r="P129" i="4"/>
  <c r="BK129" i="4"/>
  <c r="J129" i="4"/>
  <c r="BE129" i="4" s="1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T125" i="4"/>
  <c r="R125" i="4"/>
  <c r="P125" i="4"/>
  <c r="BK125" i="4"/>
  <c r="J125" i="4"/>
  <c r="BE125" i="4" s="1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 s="1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 s="1"/>
  <c r="BI98" i="4"/>
  <c r="BH98" i="4"/>
  <c r="BG98" i="4"/>
  <c r="BF98" i="4"/>
  <c r="T98" i="4"/>
  <c r="R98" i="4"/>
  <c r="P98" i="4"/>
  <c r="BK98" i="4"/>
  <c r="J98" i="4"/>
  <c r="BE98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R94" i="4"/>
  <c r="P94" i="4"/>
  <c r="BK94" i="4"/>
  <c r="J94" i="4"/>
  <c r="BE94" i="4" s="1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 s="1"/>
  <c r="BI89" i="4"/>
  <c r="BH89" i="4"/>
  <c r="BG89" i="4"/>
  <c r="BF89" i="4"/>
  <c r="T89" i="4"/>
  <c r="T87" i="4" s="1"/>
  <c r="R89" i="4"/>
  <c r="P89" i="4"/>
  <c r="BK89" i="4"/>
  <c r="J89" i="4"/>
  <c r="BE89" i="4" s="1"/>
  <c r="BI88" i="4"/>
  <c r="BH88" i="4"/>
  <c r="BG88" i="4"/>
  <c r="BF88" i="4"/>
  <c r="T88" i="4"/>
  <c r="R88" i="4"/>
  <c r="P88" i="4"/>
  <c r="P87" i="4" s="1"/>
  <c r="BK88" i="4"/>
  <c r="J88" i="4"/>
  <c r="BE88" i="4" s="1"/>
  <c r="F78" i="4"/>
  <c r="E76" i="4"/>
  <c r="F49" i="4"/>
  <c r="E47" i="4"/>
  <c r="J21" i="4"/>
  <c r="E21" i="4"/>
  <c r="J80" i="4" s="1"/>
  <c r="J51" i="4"/>
  <c r="J20" i="4"/>
  <c r="J18" i="4"/>
  <c r="E18" i="4"/>
  <c r="F52" i="4" s="1"/>
  <c r="F81" i="4"/>
  <c r="J17" i="4"/>
  <c r="J15" i="4"/>
  <c r="E15" i="4"/>
  <c r="J14" i="4"/>
  <c r="J12" i="4"/>
  <c r="E7" i="4"/>
  <c r="E45" i="4" s="1"/>
  <c r="E74" i="4"/>
  <c r="AY53" i="1"/>
  <c r="AX53" i="1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R103" i="3" s="1"/>
  <c r="P104" i="3"/>
  <c r="BK104" i="3"/>
  <c r="J104" i="3"/>
  <c r="BE104" i="3"/>
  <c r="BI102" i="3"/>
  <c r="BH102" i="3"/>
  <c r="BG102" i="3"/>
  <c r="BF102" i="3"/>
  <c r="T102" i="3"/>
  <c r="T101" i="3" s="1"/>
  <c r="R102" i="3"/>
  <c r="R101" i="3" s="1"/>
  <c r="P102" i="3"/>
  <c r="P101" i="3" s="1"/>
  <c r="BK102" i="3"/>
  <c r="BK101" i="3" s="1"/>
  <c r="J101" i="3" s="1"/>
  <c r="J65" i="3" s="1"/>
  <c r="J102" i="3"/>
  <c r="BE102" i="3" s="1"/>
  <c r="BI100" i="3"/>
  <c r="BH100" i="3"/>
  <c r="BG100" i="3"/>
  <c r="BF100" i="3"/>
  <c r="T100" i="3"/>
  <c r="T99" i="3" s="1"/>
  <c r="R100" i="3"/>
  <c r="R99" i="3" s="1"/>
  <c r="P100" i="3"/>
  <c r="P99" i="3" s="1"/>
  <c r="BK100" i="3"/>
  <c r="BK99" i="3" s="1"/>
  <c r="J99" i="3" s="1"/>
  <c r="J64" i="3" s="1"/>
  <c r="J100" i="3"/>
  <c r="BE100" i="3" s="1"/>
  <c r="BI98" i="3"/>
  <c r="BH98" i="3"/>
  <c r="BG98" i="3"/>
  <c r="BF98" i="3"/>
  <c r="T98" i="3"/>
  <c r="T97" i="3" s="1"/>
  <c r="R98" i="3"/>
  <c r="R97" i="3" s="1"/>
  <c r="P98" i="3"/>
  <c r="P97" i="3" s="1"/>
  <c r="BK98" i="3"/>
  <c r="BK97" i="3" s="1"/>
  <c r="J97" i="3" s="1"/>
  <c r="J63" i="3" s="1"/>
  <c r="J98" i="3"/>
  <c r="BE98" i="3" s="1"/>
  <c r="BI96" i="3"/>
  <c r="BH96" i="3"/>
  <c r="BG96" i="3"/>
  <c r="BF96" i="3"/>
  <c r="T96" i="3"/>
  <c r="T95" i="3" s="1"/>
  <c r="R96" i="3"/>
  <c r="R95" i="3" s="1"/>
  <c r="P96" i="3"/>
  <c r="P95" i="3" s="1"/>
  <c r="BK96" i="3"/>
  <c r="BK95" i="3" s="1"/>
  <c r="J95" i="3" s="1"/>
  <c r="J62" i="3" s="1"/>
  <c r="J96" i="3"/>
  <c r="BE96" i="3" s="1"/>
  <c r="BI94" i="3"/>
  <c r="BH94" i="3"/>
  <c r="BG94" i="3"/>
  <c r="BF94" i="3"/>
  <c r="T94" i="3"/>
  <c r="T93" i="3" s="1"/>
  <c r="R94" i="3"/>
  <c r="R93" i="3" s="1"/>
  <c r="P94" i="3"/>
  <c r="P93" i="3" s="1"/>
  <c r="BK94" i="3"/>
  <c r="BK93" i="3" s="1"/>
  <c r="J93" i="3" s="1"/>
  <c r="J61" i="3" s="1"/>
  <c r="J94" i="3"/>
  <c r="BE94" i="3"/>
  <c r="BI92" i="3"/>
  <c r="BH92" i="3"/>
  <c r="BG92" i="3"/>
  <c r="BF92" i="3"/>
  <c r="T92" i="3"/>
  <c r="T91" i="3" s="1"/>
  <c r="R92" i="3"/>
  <c r="R91" i="3" s="1"/>
  <c r="P92" i="3"/>
  <c r="P91" i="3" s="1"/>
  <c r="BK92" i="3"/>
  <c r="BK91" i="3" s="1"/>
  <c r="J91" i="3" s="1"/>
  <c r="J60" i="3" s="1"/>
  <c r="J92" i="3"/>
  <c r="BE92" i="3"/>
  <c r="BI90" i="3"/>
  <c r="BH90" i="3"/>
  <c r="BG90" i="3"/>
  <c r="BF90" i="3"/>
  <c r="T90" i="3"/>
  <c r="T89" i="3" s="1"/>
  <c r="R90" i="3"/>
  <c r="R89" i="3" s="1"/>
  <c r="R88" i="3" s="1"/>
  <c r="R87" i="3" s="1"/>
  <c r="R86" i="3" s="1"/>
  <c r="P90" i="3"/>
  <c r="P89" i="3" s="1"/>
  <c r="BK90" i="3"/>
  <c r="BK89" i="3" s="1"/>
  <c r="J89" i="3"/>
  <c r="J59" i="3" s="1"/>
  <c r="J90" i="3"/>
  <c r="BE90" i="3" s="1"/>
  <c r="F80" i="3"/>
  <c r="E78" i="3"/>
  <c r="F49" i="3"/>
  <c r="E47" i="3"/>
  <c r="J21" i="3"/>
  <c r="E21" i="3"/>
  <c r="J82" i="3"/>
  <c r="J51" i="3"/>
  <c r="J20" i="3"/>
  <c r="J18" i="3"/>
  <c r="E18" i="3"/>
  <c r="F83" i="3" s="1"/>
  <c r="J17" i="3"/>
  <c r="J15" i="3"/>
  <c r="E15" i="3"/>
  <c r="F51" i="3" s="1"/>
  <c r="J14" i="3"/>
  <c r="J12" i="3"/>
  <c r="J49" i="3" s="1"/>
  <c r="J80" i="3"/>
  <c r="E7" i="3"/>
  <c r="E76" i="3" s="1"/>
  <c r="E45" i="3"/>
  <c r="AY52" i="1"/>
  <c r="AX52" i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T80" i="2" s="1"/>
  <c r="T79" i="2" s="1"/>
  <c r="T78" i="2" s="1"/>
  <c r="R84" i="2"/>
  <c r="P84" i="2"/>
  <c r="BK84" i="2"/>
  <c r="J84" i="2"/>
  <c r="BE84" i="2" s="1"/>
  <c r="BI83" i="2"/>
  <c r="BH83" i="2"/>
  <c r="BG83" i="2"/>
  <c r="BF83" i="2"/>
  <c r="T83" i="2"/>
  <c r="R83" i="2"/>
  <c r="P83" i="2"/>
  <c r="BK83" i="2"/>
  <c r="J83" i="2"/>
  <c r="BE83" i="2" s="1"/>
  <c r="BI82" i="2"/>
  <c r="BH82" i="2"/>
  <c r="BG82" i="2"/>
  <c r="BF82" i="2"/>
  <c r="T82" i="2"/>
  <c r="R82" i="2"/>
  <c r="R80" i="2" s="1"/>
  <c r="R79" i="2" s="1"/>
  <c r="R78" i="2" s="1"/>
  <c r="P82" i="2"/>
  <c r="BK82" i="2"/>
  <c r="J82" i="2"/>
  <c r="BE82" i="2"/>
  <c r="BI81" i="2"/>
  <c r="BH81" i="2"/>
  <c r="BG81" i="2"/>
  <c r="BF81" i="2"/>
  <c r="F31" i="2" s="1"/>
  <c r="BA52" i="1" s="1"/>
  <c r="T81" i="2"/>
  <c r="R81" i="2"/>
  <c r="P81" i="2"/>
  <c r="P80" i="2" s="1"/>
  <c r="P79" i="2" s="1"/>
  <c r="P78" i="2" s="1"/>
  <c r="AU52" i="1" s="1"/>
  <c r="BK81" i="2"/>
  <c r="J81" i="2"/>
  <c r="BE81" i="2" s="1"/>
  <c r="F72" i="2"/>
  <c r="E70" i="2"/>
  <c r="F49" i="2"/>
  <c r="E47" i="2"/>
  <c r="J21" i="2"/>
  <c r="E21" i="2"/>
  <c r="J74" i="2" s="1"/>
  <c r="J51" i="2"/>
  <c r="J20" i="2"/>
  <c r="J18" i="2"/>
  <c r="E18" i="2"/>
  <c r="F52" i="2" s="1"/>
  <c r="F75" i="2"/>
  <c r="J17" i="2"/>
  <c r="J15" i="2"/>
  <c r="E15" i="2"/>
  <c r="F74" i="2" s="1"/>
  <c r="J14" i="2"/>
  <c r="J12" i="2"/>
  <c r="J72" i="2" s="1"/>
  <c r="J49" i="2"/>
  <c r="E7" i="2"/>
  <c r="E68" i="2"/>
  <c r="E45" i="2"/>
  <c r="AS51" i="1"/>
  <c r="L47" i="1"/>
  <c r="AM46" i="1"/>
  <c r="L46" i="1"/>
  <c r="AM44" i="1"/>
  <c r="L44" i="1"/>
  <c r="L42" i="1"/>
  <c r="L41" i="1"/>
  <c r="F34" i="2" l="1"/>
  <c r="BD52" i="1" s="1"/>
  <c r="F32" i="2"/>
  <c r="BB52" i="1" s="1"/>
  <c r="F82" i="3"/>
  <c r="F52" i="3"/>
  <c r="R114" i="4"/>
  <c r="BK124" i="4"/>
  <c r="J124" i="4" s="1"/>
  <c r="J61" i="4" s="1"/>
  <c r="R130" i="4"/>
  <c r="R166" i="4"/>
  <c r="F51" i="2"/>
  <c r="T88" i="3"/>
  <c r="T87" i="3" s="1"/>
  <c r="T86" i="3" s="1"/>
  <c r="T103" i="3"/>
  <c r="R87" i="4"/>
  <c r="R124" i="4"/>
  <c r="BK130" i="4"/>
  <c r="J130" i="4" s="1"/>
  <c r="J62" i="4" s="1"/>
  <c r="BK166" i="4"/>
  <c r="J166" i="4" s="1"/>
  <c r="J64" i="4" s="1"/>
  <c r="F30" i="5"/>
  <c r="AZ55" i="1" s="1"/>
  <c r="T87" i="6"/>
  <c r="T86" i="6" s="1"/>
  <c r="BK103" i="3"/>
  <c r="J103" i="3" s="1"/>
  <c r="J66" i="3" s="1"/>
  <c r="T124" i="4"/>
  <c r="R153" i="4"/>
  <c r="E68" i="5"/>
  <c r="F52" i="5"/>
  <c r="F31" i="6"/>
  <c r="BA56" i="1" s="1"/>
  <c r="J31" i="6"/>
  <c r="AW56" i="1" s="1"/>
  <c r="BK153" i="4"/>
  <c r="J153" i="4" s="1"/>
  <c r="J63" i="4" s="1"/>
  <c r="F31" i="4"/>
  <c r="BA54" i="1" s="1"/>
  <c r="BK114" i="4"/>
  <c r="J114" i="4" s="1"/>
  <c r="J60" i="4" s="1"/>
  <c r="F32" i="4"/>
  <c r="BB54" i="1" s="1"/>
  <c r="BK87" i="4"/>
  <c r="J87" i="4" s="1"/>
  <c r="J59" i="4" s="1"/>
  <c r="F33" i="3"/>
  <c r="BC53" i="1" s="1"/>
  <c r="J30" i="3"/>
  <c r="AV53" i="1" s="1"/>
  <c r="J31" i="3"/>
  <c r="AW53" i="1" s="1"/>
  <c r="F31" i="3"/>
  <c r="BA53" i="1" s="1"/>
  <c r="F30" i="2"/>
  <c r="AZ52" i="1" s="1"/>
  <c r="BK80" i="2"/>
  <c r="J30" i="2"/>
  <c r="AV52" i="1" s="1"/>
  <c r="F33" i="6"/>
  <c r="BC56" i="1" s="1"/>
  <c r="F32" i="3"/>
  <c r="BB53" i="1" s="1"/>
  <c r="BK86" i="4"/>
  <c r="F80" i="4"/>
  <c r="F51" i="4"/>
  <c r="J80" i="2"/>
  <c r="J58" i="2" s="1"/>
  <c r="BK79" i="2"/>
  <c r="J88" i="6"/>
  <c r="J58" i="6" s="1"/>
  <c r="BK87" i="6"/>
  <c r="P103" i="3"/>
  <c r="P88" i="3" s="1"/>
  <c r="P87" i="3" s="1"/>
  <c r="P86" i="3" s="1"/>
  <c r="AU53" i="1" s="1"/>
  <c r="J30" i="4"/>
  <c r="AV54" i="1" s="1"/>
  <c r="F30" i="4"/>
  <c r="AZ54" i="1" s="1"/>
  <c r="P87" i="6"/>
  <c r="P86" i="6" s="1"/>
  <c r="AU56" i="1" s="1"/>
  <c r="F30" i="3"/>
  <c r="AZ53" i="1" s="1"/>
  <c r="BK88" i="3"/>
  <c r="F33" i="2"/>
  <c r="BC52" i="1" s="1"/>
  <c r="F34" i="3"/>
  <c r="BD53" i="1" s="1"/>
  <c r="J78" i="4"/>
  <c r="J49" i="4"/>
  <c r="F33" i="4"/>
  <c r="BC54" i="1" s="1"/>
  <c r="F34" i="4"/>
  <c r="BD54" i="1" s="1"/>
  <c r="BK79" i="5"/>
  <c r="J80" i="5"/>
  <c r="J58" i="5" s="1"/>
  <c r="F31" i="5"/>
  <c r="BA55" i="1" s="1"/>
  <c r="J31" i="5"/>
  <c r="AW55" i="1" s="1"/>
  <c r="AT55" i="1" s="1"/>
  <c r="R87" i="6"/>
  <c r="R86" i="6" s="1"/>
  <c r="J31" i="2"/>
  <c r="AW52" i="1" s="1"/>
  <c r="AT52" i="1" s="1"/>
  <c r="J31" i="4"/>
  <c r="AW54" i="1" s="1"/>
  <c r="T114" i="4"/>
  <c r="P130" i="4"/>
  <c r="P153" i="4"/>
  <c r="T166" i="4"/>
  <c r="J49" i="5"/>
  <c r="E45" i="6"/>
  <c r="F32" i="6"/>
  <c r="BB56" i="1" s="1"/>
  <c r="BB51" i="1" s="1"/>
  <c r="F34" i="6"/>
  <c r="BD56" i="1" s="1"/>
  <c r="P124" i="4"/>
  <c r="J30" i="6"/>
  <c r="AV56" i="1" s="1"/>
  <c r="AT56" i="1" s="1"/>
  <c r="F30" i="6"/>
  <c r="AZ56" i="1" s="1"/>
  <c r="P114" i="4"/>
  <c r="T130" i="4"/>
  <c r="T153" i="4"/>
  <c r="P166" i="4"/>
  <c r="R86" i="4" l="1"/>
  <c r="R85" i="4" s="1"/>
  <c r="R84" i="4" s="1"/>
  <c r="T86" i="4"/>
  <c r="T85" i="4" s="1"/>
  <c r="T84" i="4" s="1"/>
  <c r="P86" i="4"/>
  <c r="P85" i="4" s="1"/>
  <c r="P84" i="4" s="1"/>
  <c r="AU54" i="1" s="1"/>
  <c r="AU51" i="1" s="1"/>
  <c r="AT53" i="1"/>
  <c r="BA51" i="1"/>
  <c r="W27" i="1" s="1"/>
  <c r="BD51" i="1"/>
  <c r="W30" i="1" s="1"/>
  <c r="AZ51" i="1"/>
  <c r="W26" i="1" s="1"/>
  <c r="AT54" i="1"/>
  <c r="W28" i="1"/>
  <c r="AX51" i="1"/>
  <c r="BC51" i="1"/>
  <c r="BK78" i="2"/>
  <c r="J78" i="2" s="1"/>
  <c r="J79" i="2"/>
  <c r="J57" i="2" s="1"/>
  <c r="J86" i="4"/>
  <c r="J58" i="4" s="1"/>
  <c r="BK85" i="4"/>
  <c r="BK78" i="5"/>
  <c r="J78" i="5" s="1"/>
  <c r="J79" i="5"/>
  <c r="J57" i="5" s="1"/>
  <c r="J88" i="3"/>
  <c r="J58" i="3" s="1"/>
  <c r="BK87" i="3"/>
  <c r="J87" i="6"/>
  <c r="J57" i="6" s="1"/>
  <c r="BK86" i="6"/>
  <c r="J86" i="6" s="1"/>
  <c r="AW51" i="1" l="1"/>
  <c r="AK27" i="1" s="1"/>
  <c r="AV51" i="1"/>
  <c r="AK26" i="1" s="1"/>
  <c r="J27" i="6"/>
  <c r="J56" i="6"/>
  <c r="J56" i="5"/>
  <c r="J27" i="5"/>
  <c r="J56" i="2"/>
  <c r="J27" i="2"/>
  <c r="BK86" i="3"/>
  <c r="J86" i="3" s="1"/>
  <c r="J87" i="3"/>
  <c r="J57" i="3" s="1"/>
  <c r="J85" i="4"/>
  <c r="J57" i="4" s="1"/>
  <c r="BK84" i="4"/>
  <c r="J84" i="4" s="1"/>
  <c r="W29" i="1"/>
  <c r="AY51" i="1"/>
  <c r="AT51" i="1" l="1"/>
  <c r="AG52" i="1"/>
  <c r="J36" i="2"/>
  <c r="J27" i="4"/>
  <c r="J56" i="4"/>
  <c r="AG55" i="1"/>
  <c r="AN55" i="1" s="1"/>
  <c r="J36" i="5"/>
  <c r="J56" i="3"/>
  <c r="J27" i="3"/>
  <c r="J36" i="6"/>
  <c r="AG56" i="1"/>
  <c r="AN56" i="1" s="1"/>
  <c r="AG54" i="1" l="1"/>
  <c r="AN54" i="1" s="1"/>
  <c r="J36" i="4"/>
  <c r="AG53" i="1"/>
  <c r="AN53" i="1" s="1"/>
  <c r="J36" i="3"/>
  <c r="AN52" i="1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<sst xmlns="http://schemas.openxmlformats.org/spreadsheetml/2006/main" count="3088" uniqueCount="725">
  <si>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</si>
  <si>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</si>
  <si>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</si>
  <si>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</si>
  <si>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</si>
  <si>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</si>
  <si>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</si>
  <si>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{d360170c-61b0-4b85-905f-683831e7270c}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</si>
  <si>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</si>
  <si>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</si>
  <si>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</si>
  <si>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</si>
  <si>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</si>
  <si>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</si>
  <si>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</si>
  <si>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</si>
  <si>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</si>
  <si>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ADIP99a</t>
  </si>
  <si>
    <t>Stavba:</t>
  </si>
  <si>
    <t>Stavební úpravy 2.ZŠ Husitská - Dodávka - aula</t>
  </si>
  <si>
    <t>KSO:</t>
  </si>
  <si>
    <t>CC-CZ:</t>
  </si>
  <si>
    <t>Místo:</t>
  </si>
  <si>
    <t>Nová Paka</t>
  </si>
  <si>
    <t>Datum:</t>
  </si>
  <si>
    <t>30. 1. 2017</t>
  </si>
  <si>
    <t>10</t>
  </si>
  <si>
    <t>100</t>
  </si>
  <si>
    <t>Zadavatel:</t>
  </si>
  <si>
    <t>IČ:</t>
  </si>
  <si>
    <t>ZŠ Nová Paka, Husitská 1695</t>
  </si>
  <si>
    <t>DIČ:</t>
  </si>
  <si>
    <t>Uchazeč:</t>
  </si>
  <si>
    <t xml:space="preserve"> </t>
  </si>
  <si>
    <t>Projektant:</t>
  </si>
  <si>
    <t>Ateliér ADIP, Střelecká 437, Hradec Králové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</si>
  <si>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</si>
  <si>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</si>
  <si>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</si>
  <si>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</si>
  <si>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</si>
  <si>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</si>
  <si>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</si>
  <si>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</si>
  <si>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</si>
  <si>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</si>
  <si>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</si>
  <si>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</si>
  <si>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</si>
  <si>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</si>
  <si>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</si>
  <si>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</si>
  <si>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</si>
  <si>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</si>
  <si>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</si>
  <si>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</si>
  <si>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</si>
  <si>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</si>
  <si>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</si>
  <si>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</si>
  <si>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</si>
  <si>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</si>
  <si>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</si>
  <si>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</si>
  <si>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</si>
  <si>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</si>
  <si>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</si>
  <si>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</si>
  <si>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</si>
  <si>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</si>
  <si>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</si>
  <si>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</si>
  <si>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</si>
  <si>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</si>
  <si>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</si>
  <si>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</si>
  <si>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</si>
  <si>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Interiér</t>
  </si>
  <si>
    <t>STA</t>
  </si>
  <si>
    <t>{824acdee-da55-45b4-9380-b0030f7a2512}</t>
  </si>
  <si>
    <t>2</t>
  </si>
  <si>
    <t>Strojní technologie</t>
  </si>
  <si>
    <t>{7e505204-caee-4a8e-8f69-25236ae61491}</t>
  </si>
  <si>
    <t>3</t>
  </si>
  <si>
    <t>AV a PC technika a  scénické osvětlení</t>
  </si>
  <si>
    <t>{6687fe19-a971-4c06-b83f-bd2fc422672e}</t>
  </si>
  <si>
    <t>4</t>
  </si>
  <si>
    <t>Bezbariérovost</t>
  </si>
  <si>
    <t>{49d24b6d-2ad0-4326-90aa-287655e355ec}</t>
  </si>
  <si>
    <t>5</t>
  </si>
  <si>
    <t>Vedlejší náklady</t>
  </si>
  <si>
    <t>{e544737b-dc8f-48d8-b345-70f3c92d9efe}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</si>
  <si>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</si>
  <si>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</si>
  <si>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</si>
  <si>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</si>
  <si>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</si>
  <si>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</si>
  <si>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</si>
  <si>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Interiér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</si>
  <si>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</si>
  <si>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</si>
  <si>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</si>
  <si>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</si>
  <si>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</si>
  <si>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</si>
  <si>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799 -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</si>
  <si>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</si>
  <si>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</si>
  <si>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</si>
  <si>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</si>
  <si>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</si>
  <si>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</si>
  <si>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</si>
  <si>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</si>
  <si>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</si>
  <si>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</si>
  <si>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</si>
  <si>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</si>
  <si>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</si>
  <si>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</si>
  <si>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</si>
  <si>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</si>
  <si>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</si>
  <si>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799</t>
  </si>
  <si>
    <t>Ostatní</t>
  </si>
  <si>
    <t>M</t>
  </si>
  <si>
    <t>kus</t>
  </si>
  <si>
    <t>8</t>
  </si>
  <si>
    <t>6</t>
  </si>
  <si>
    <t>12</t>
  </si>
  <si>
    <t>7</t>
  </si>
  <si>
    <t>14</t>
  </si>
  <si>
    <t>16</t>
  </si>
  <si>
    <t>9</t>
  </si>
  <si>
    <t>18</t>
  </si>
  <si>
    <t>20</t>
  </si>
  <si>
    <t>11</t>
  </si>
  <si>
    <t>22</t>
  </si>
  <si>
    <t>24</t>
  </si>
  <si>
    <t>13</t>
  </si>
  <si>
    <t xml:space="preserve"> 13</t>
  </si>
  <si>
    <t>Doprava</t>
  </si>
  <si>
    <t>kpl</t>
  </si>
  <si>
    <t>26</t>
  </si>
  <si>
    <t xml:space="preserve"> 14</t>
  </si>
  <si>
    <t>Montáž</t>
  </si>
  <si>
    <t>28</t>
  </si>
  <si>
    <t>2 - Strojní technologie</t>
  </si>
  <si>
    <t>M - Práce a dodávky M</t>
  </si>
  <si>
    <t xml:space="preserve">    31-M - Montáže strojů tvar. a obráběcích</t>
  </si>
  <si>
    <t xml:space="preserve">      1. - PÓDIUM</t>
  </si>
  <si>
    <t xml:space="preserve">      2. - SKLADOVACÍ VOZÍKY</t>
  </si>
  <si>
    <t xml:space="preserve">      3. - PORTÁLOVÁ STĚNA</t>
  </si>
  <si>
    <t xml:space="preserve">      4. - HLAVNÍ OPONA</t>
  </si>
  <si>
    <t xml:space="preserve">      5. - TRUBKOVÝ RASTR</t>
  </si>
  <si>
    <t xml:space="preserve">      6. - OSVĚTLOVACÍ RAMPA</t>
  </si>
  <si>
    <t xml:space="preserve">      7. - ZATEMNĚNÍ OKEN</t>
  </si>
  <si>
    <t xml:space="preserve">      8. - LÁTKOVÉ VYBAVENÍ</t>
  </si>
  <si>
    <t>Práce a dodávky M</t>
  </si>
  <si>
    <t>31-M</t>
  </si>
  <si>
    <t>Montáže strojů tvar. a obráběcích</t>
  </si>
  <si>
    <t>1.</t>
  </si>
  <si>
    <t>PÓDIUM</t>
  </si>
  <si>
    <t>Pol3</t>
  </si>
  <si>
    <t>-nosná ocelová konstrukce s překližkovou podlahou multiplex 40mm. Přístupové schody se zábradlím, -montáž zařízení</t>
  </si>
  <si>
    <t>256</t>
  </si>
  <si>
    <t>64</t>
  </si>
  <si>
    <t>2.</t>
  </si>
  <si>
    <t>SKLADOVACÍ VOZÍKY</t>
  </si>
  <si>
    <t>Pol4</t>
  </si>
  <si>
    <t>-jeklové konstrukce s pojezdovými kolečky, dřevěným dnem a čelem.Horní odnímatelné dřevěné panely., -montáž zařízení</t>
  </si>
  <si>
    <t>3.</t>
  </si>
  <si>
    <t>PORTÁLOVÁ STĚNA</t>
  </si>
  <si>
    <t>Pol5</t>
  </si>
  <si>
    <t>4.</t>
  </si>
  <si>
    <t>HLAVNÍ OPONA</t>
  </si>
  <si>
    <t>Pol6</t>
  </si>
  <si>
    <t>-opononová dráha s běžkami, napínací a svodovou kladkou a pohonem , -montáž zařízení</t>
  </si>
  <si>
    <t>5.</t>
  </si>
  <si>
    <t>TRUBKOVÝ RASTR</t>
  </si>
  <si>
    <t>Pol7</t>
  </si>
  <si>
    <t>6.</t>
  </si>
  <si>
    <t>OSVĚTLOVACÍ RAMPA</t>
  </si>
  <si>
    <t>Pol8</t>
  </si>
  <si>
    <t>7.</t>
  </si>
  <si>
    <t>ZATEMNĚNÍ OKEN</t>
  </si>
  <si>
    <t>Pol9</t>
  </si>
  <si>
    <t>-dráhy- "C" profily s běžkami kotveé do stropu, -montáž zařízení</t>
  </si>
  <si>
    <t>8.</t>
  </si>
  <si>
    <t>LÁTKOVÉ VYBAVENÍ</t>
  </si>
  <si>
    <t>Pol10</t>
  </si>
  <si>
    <t>hlavní opona dělená (1díl:  4 x2,7m) -520g/m2-100% řasení, řetěz</t>
  </si>
  <si>
    <t>díly</t>
  </si>
  <si>
    <t>Pol11</t>
  </si>
  <si>
    <t>šály (0,8 x 2,35m)-380g/m2-50% řasení</t>
  </si>
  <si>
    <t>ks</t>
  </si>
  <si>
    <t>Pol12</t>
  </si>
  <si>
    <t>závěs jednodílný (1,5 x 2,5m)-520g/m2-bez řasení</t>
  </si>
  <si>
    <t>Pol13</t>
  </si>
  <si>
    <t>závěs jednodílný (1,7 x 2,5m)-520g/m2-bez řasení</t>
  </si>
  <si>
    <t>Pol14</t>
  </si>
  <si>
    <t>závěs dvoudílný (1 díl: 2,9 x 2,5m)-520g/m2-bez řasení</t>
  </si>
  <si>
    <t>Pol15</t>
  </si>
  <si>
    <t>závěs dvoudílný (1 díl: 2,8 x 2,5m)-520g/m2-bez řasení</t>
  </si>
  <si>
    <t>Pol16</t>
  </si>
  <si>
    <t>závěs dvoudílný (1 díl: 1,,54 x 2,5m)-520g/m2-bez řasení</t>
  </si>
  <si>
    <t>3 - AV a PC technika a  scénické osvětlení</t>
  </si>
  <si>
    <t xml:space="preserve">    22-M - Montáže technologických zařízení </t>
  </si>
  <si>
    <t xml:space="preserve">      OZVUČENÍ - OZVUČENÍ</t>
  </si>
  <si>
    <t xml:space="preserve">      PROJEKCE - PROJEKCE</t>
  </si>
  <si>
    <t xml:space="preserve">      OSVĚTLENÍ - OSVĚTLENÍ</t>
  </si>
  <si>
    <t xml:space="preserve">      PC TECHNIKA,VYBAVENÍ - PC TECHNIKA,VYBAVENÍ UČEBNY</t>
  </si>
  <si>
    <t xml:space="preserve">      OZVUČENÍ, PROJEKCE,V - OZVUČENÍ, PROJEKCE,VYBAVENÍ</t>
  </si>
  <si>
    <t xml:space="preserve">      MONTÁŽNÍ PRÁCE - MONTÁŽNÍ PRÁCE</t>
  </si>
  <si>
    <t>22-M</t>
  </si>
  <si>
    <t xml:space="preserve">Montáže technologických zařízení </t>
  </si>
  <si>
    <t>OZVUČENÍ</t>
  </si>
  <si>
    <t>Pasivní line Array</t>
  </si>
  <si>
    <t>70cm line array box, tvar J, repro: 16x1" + 4x5", pokrytí: 45°/25°, frekvenční rozsah: 60Hz-20kHz, barva: černá</t>
  </si>
  <si>
    <t>Konzole</t>
  </si>
  <si>
    <t>Konzole pro stropní montáž</t>
  </si>
  <si>
    <t>Vykrývací line Array</t>
  </si>
  <si>
    <t>Zesilovač 1</t>
  </si>
  <si>
    <t>Koncový zesilovai, výkon: 2 × 750 W při 4 Ohmech, 2 × 550 W při 8 Ohmech, bridge mód 1500 W při 8 Ohmech, vstupy XLR a RCA, hmotnost: 13,5 kg</t>
  </si>
  <si>
    <t>Zesilovač 2</t>
  </si>
  <si>
    <t>Koncový výkonový zesilovač, 2-kanálový spínaný, výkon 2x525W/4Ohm, Crossover, Limiter, hmotnost13,9kg</t>
  </si>
  <si>
    <t>Management Processor</t>
  </si>
  <si>
    <t>Mixážní konzole</t>
  </si>
  <si>
    <t>Obal pro  aktivní odposlech</t>
  </si>
  <si>
    <t>Stojan na boxy, Alu, do 30kg, váha 2,3kg, výška 110 -200cm</t>
  </si>
  <si>
    <t>Rack 19"/14U Profesionální zesilovačový rack na kolečkách, 14HE, 19 ´´-odolný proti otřesům. Hloubka: 55 cm.</t>
  </si>
  <si>
    <t>9 IEC výstupů včetně lampy s husím krkem 19 " montáž do racku 1 výšková jednotka RFI/EMI Filter</t>
  </si>
  <si>
    <t>ProfesionálnÍ CD/SD/USB/MP3 prehrávač. Analogový,digitálny výstup, zdvojený vstup pro USB a SD kartu (na předním a na zaním panelu). Ovládání pomocí IR ovladače nebo přes port RS232</t>
  </si>
  <si>
    <t>Blue ray přehrávač</t>
  </si>
  <si>
    <t>Blu-Ray přehrávač 3D, 4K Upscaling, BD-R, DVD, CD, Xvid, MKV, MP4, MPEG-2, FLAC, WAV, WMA, AAC, MP3, JPEG, MPO, konverze 2D-3D, SD/ SDHC/ SDXC, 2x HDMI, USB, DLNA, LAN, WLAN, web. prohlížeč, Miracast</t>
  </si>
  <si>
    <t>Stage box - jeviště</t>
  </si>
  <si>
    <t>16 vstupů,4 výstupy,72-pin Multipin plug</t>
  </si>
  <si>
    <t>30</t>
  </si>
  <si>
    <t>směrový (kardioida) dynamický vokální mikrofon</t>
  </si>
  <si>
    <t>32</t>
  </si>
  <si>
    <t>17</t>
  </si>
  <si>
    <t>Dynamický mikrofon 2</t>
  </si>
  <si>
    <t>Směrová charakteristika: Superkardioida Frekvenční rozsah: 70 Hz - 20 kHz Impedance: 600 Ohm</t>
  </si>
  <si>
    <t>34</t>
  </si>
  <si>
    <t>Dynamický mikrofon 3</t>
  </si>
  <si>
    <t>dynamický nástrojový mikrofon,kardioidní charakteristika,pro snímání hudebních nástrojů i zpěvu,kovové tělo</t>
  </si>
  <si>
    <t>36</t>
  </si>
  <si>
    <t>19</t>
  </si>
  <si>
    <t>kondenzátorový mikrofon s basovým filtrem a přepínačem citlivosti pro akust. nástroje, klavír, overheady, perkuse</t>
  </si>
  <si>
    <t>38</t>
  </si>
  <si>
    <t>Bezdrátová sada 1</t>
  </si>
  <si>
    <t>bezdrátová sada s hlavovým mikrofonem , kardioidní charakteristika, 626-668 MHz (pásmo B)</t>
  </si>
  <si>
    <t>40</t>
  </si>
  <si>
    <t>Bezdrátová sada 2</t>
  </si>
  <si>
    <t>bezdrátová sada s ručním mikrofonem, kardioidní charakteristika, 626-668 MHz (pásmo B)</t>
  </si>
  <si>
    <t>42</t>
  </si>
  <si>
    <t>Příslušenství</t>
  </si>
  <si>
    <t>Molitanový windscreen</t>
  </si>
  <si>
    <t>44</t>
  </si>
  <si>
    <t>23</t>
  </si>
  <si>
    <t>Pol1</t>
  </si>
  <si>
    <t>mikrofoní stojan</t>
  </si>
  <si>
    <t>46</t>
  </si>
  <si>
    <t>Pol2</t>
  </si>
  <si>
    <t>mikrofonní kabely</t>
  </si>
  <si>
    <t>48</t>
  </si>
  <si>
    <t>25</t>
  </si>
  <si>
    <t>Pol17</t>
  </si>
  <si>
    <t>držáky mikrofonů</t>
  </si>
  <si>
    <t>50</t>
  </si>
  <si>
    <t>kabeláž, lišty, zásuvky,vyvyazovací pásky</t>
  </si>
  <si>
    <t>sd</t>
  </si>
  <si>
    <t>52</t>
  </si>
  <si>
    <t>PROJEKCE</t>
  </si>
  <si>
    <t>27</t>
  </si>
  <si>
    <t>Dataprojektor</t>
  </si>
  <si>
    <t>54</t>
  </si>
  <si>
    <t>Převodník HDMI po UTP vysílač</t>
  </si>
  <si>
    <t>56</t>
  </si>
  <si>
    <t>29</t>
  </si>
  <si>
    <t>Převodník HDMI po UTP přijímač</t>
  </si>
  <si>
    <t>58</t>
  </si>
  <si>
    <t>Plynule výškově stavitelný držák projektoru 45-70cm z kvalitního hliníku s kruhovým profilem</t>
  </si>
  <si>
    <t>60</t>
  </si>
  <si>
    <t>31</t>
  </si>
  <si>
    <t>Kabeláž</t>
  </si>
  <si>
    <t>Sada propojovacích HDMI,DVI kabelů a redukcí</t>
  </si>
  <si>
    <t>62</t>
  </si>
  <si>
    <t>Plátno</t>
  </si>
  <si>
    <t>33</t>
  </si>
  <si>
    <t>Dálkové ovládání</t>
  </si>
  <si>
    <t>Externí dálkové ovládání plátna</t>
  </si>
  <si>
    <t>66</t>
  </si>
  <si>
    <t>Klíčový vypínač</t>
  </si>
  <si>
    <t>Klíčový vypínač na stěnu</t>
  </si>
  <si>
    <t>68</t>
  </si>
  <si>
    <t>35</t>
  </si>
  <si>
    <t>Montážní sada</t>
  </si>
  <si>
    <t>70</t>
  </si>
  <si>
    <t>OSVĚTLENÍ</t>
  </si>
  <si>
    <t>reflektor s plankonvení čočkou, velikost stopy lez plynule regulovat, vyzařovací úhel 10 - 60st, příkon 500W, součástí vítidla je foliový rámeček, přívodní šňůra s vidlicí a žárovka</t>
  </si>
  <si>
    <t>72</t>
  </si>
  <si>
    <t>37</t>
  </si>
  <si>
    <t>reflektor s plankonvení čočkou, velikost stopy lez plynule regulovat, vyzařovací úhe l10 - 50st, příkon 1000W, součástí vítidla je foliový rámeček, přívodní šňůra s vidlicí a žárovka</t>
  </si>
  <si>
    <t>74</t>
  </si>
  <si>
    <t>reflektor pro plošné nasvícení scény, symetrické zcadlo, příkon 500 W, součástí svítidla je foliový rámeček, přívodní šňůra s vidlicí a žárovka</t>
  </si>
  <si>
    <t>76</t>
  </si>
  <si>
    <t>39</t>
  </si>
  <si>
    <t>stmívací komplet</t>
  </si>
  <si>
    <t>78</t>
  </si>
  <si>
    <t>řídící pult</t>
  </si>
  <si>
    <t>řídící pult pto min. 12 okruhů, min. 2 nezávislé předvolby, tlačítko "blackout", možnost naprogramování efektu alespoň 15 kroků</t>
  </si>
  <si>
    <t>80</t>
  </si>
  <si>
    <t>PC TECHNIKA,VYBAVENÍ</t>
  </si>
  <si>
    <t>41</t>
  </si>
  <si>
    <t>PC sestava</t>
  </si>
  <si>
    <t>82</t>
  </si>
  <si>
    <t>Úhlopříčka 24" / Rozlišení 1920 x 1080 (FullHD) / Poměr stran 16:9 / Dotykový / IPS LED / Matný / LCD / Odezva 6 ms / Jas 250 cd/m2 / DisplayPort, D-Sub (VGA), DVI</t>
  </si>
  <si>
    <t>84</t>
  </si>
  <si>
    <t>43</t>
  </si>
  <si>
    <t>Plotter</t>
  </si>
  <si>
    <t>Technologie tisku Inkoustová,Formáty papíru A0, A1, A2, A3, A3+, A4 Rozhraní tiskárny:USB, LAN, Wi-Fi Maximální tiskové rozlišení:2 400 DPI , Rozměry:Hloubka 530 mm,Šířka 1 292 mm, Výška 932 mm</t>
  </si>
  <si>
    <t>86</t>
  </si>
  <si>
    <t>Akční kamera</t>
  </si>
  <si>
    <t>Kamera smart, akční, 4K/30fps, 1080p/120fps, stabilizace obrazu, ovládání jedním tlačítkem, dotykový LCD displej, záznam polohy, vodotěsnost bez krytu 10m, fotoaparát 12 Mpx, USB-C, WiFi, Bluetooth, Linear view, Voice Control, Li-Ion baterie</t>
  </si>
  <si>
    <t>88</t>
  </si>
  <si>
    <t>45</t>
  </si>
  <si>
    <t>Paměťová karta</t>
  </si>
  <si>
    <t>Paměťová karta čtení až 90MB/s, zápis až 80MB/s, vhodné pro nahrávání videa ve 4K rozlišení</t>
  </si>
  <si>
    <t>90</t>
  </si>
  <si>
    <t>Digitální zrcadlovka CMOS 20.2 Mpx, DIGIC 5+, RAW, 3" výklopný LCD, Full HD video, SD/SDHC/SDXC, WiFi, miniHDMI</t>
  </si>
  <si>
    <t>92</t>
  </si>
  <si>
    <t>47</t>
  </si>
  <si>
    <t>Objektiv 1</t>
  </si>
  <si>
    <t>Standardní objektiv : 50 mm 1:1,4 Diagonální pozorovací úhel: 46°, Nastavení zaostření: systém celkového lineárního rozšíření s USM     Minimální zaostřovací vzdálenost:: 0,45 m / 1,5 stopy,    Velikost filtru: 58 mm</t>
  </si>
  <si>
    <t>94</t>
  </si>
  <si>
    <t>Objektiv 2</t>
  </si>
  <si>
    <t>Vysoce výkonný, víceúčelový 5,6násobný standardní zoom EF-S s ekvivalentní ohniskovou vzdáleností 24–136 mm,    4krokový stabilizátor obrazu, Automatická detekce pohybujícího se objektu a stativu    Zaostřování až do vzdálenosti 0,35 m</t>
  </si>
  <si>
    <t>96</t>
  </si>
  <si>
    <t>49</t>
  </si>
  <si>
    <t>Objektiv 3</t>
  </si>
  <si>
    <t>98</t>
  </si>
  <si>
    <t>Brašna</t>
  </si>
  <si>
    <t>Textilní brašna pro fotoaparát a příslušenství</t>
  </si>
  <si>
    <t>51</t>
  </si>
  <si>
    <t>102</t>
  </si>
  <si>
    <t>Stativ</t>
  </si>
  <si>
    <t>Materiál:Hliník, Maximální výška:173 cm, Transportní výška:71,5 cm, Možnost vyosení středové tyče:Ano, Vodováha:Ano, Hmotnost:2440 g,Nosnost:7 kg</t>
  </si>
  <si>
    <t>104</t>
  </si>
  <si>
    <t>53</t>
  </si>
  <si>
    <t>Vizualizér</t>
  </si>
  <si>
    <t>mechanické rameno,rozlišení Full HD 1080p 16xcelkový zoom,30 snímků za sekundu ,Oblast snímání A3 krajina,SW A+ interaktivní 2,SDHC karta,USB slot,Interní paměť,Interaktivní pero,dosah až 15 m od recieveru,speciální software se snadnou instalací</t>
  </si>
  <si>
    <t>106</t>
  </si>
  <si>
    <t>Počet světel: 3,Výkon: 105 Watt, Rozměr softbox: 40 x 40 cm</t>
  </si>
  <si>
    <t>108</t>
  </si>
  <si>
    <t>55</t>
  </si>
  <si>
    <t>Klíčovací fólie</t>
  </si>
  <si>
    <t>Klíčovací textilie o rozměrech 2,7x6m s možností zavěšení na tyč s napínacími oky po obvodu</t>
  </si>
  <si>
    <t>110</t>
  </si>
  <si>
    <t>konstrukce pro uchycení klíčovacího/ foto pozadí, v: 97-260cm, š: 3m</t>
  </si>
  <si>
    <t>112</t>
  </si>
  <si>
    <t>57</t>
  </si>
  <si>
    <t>114</t>
  </si>
  <si>
    <t>116</t>
  </si>
  <si>
    <t>59</t>
  </si>
  <si>
    <t>USB zvuková karta s DSP + základní balík plug-inů, Windowsprvotřídní převodníky 24bit/192kHz 2 linkové/mikrofonní vstupy, kytarový vstup, sluchátkový výstup</t>
  </si>
  <si>
    <t>118</t>
  </si>
  <si>
    <t>PC Holder</t>
  </si>
  <si>
    <t>Držák počítače pod stolovou deskou</t>
  </si>
  <si>
    <t>120</t>
  </si>
  <si>
    <t>61</t>
  </si>
  <si>
    <t>Prezentér</t>
  </si>
  <si>
    <t>122</t>
  </si>
  <si>
    <t>Prezentační pult</t>
  </si>
  <si>
    <t>pevná konstrukce z ocelových profilů šedostříbrné barvy, 1 šikmá a 1 rovná odkládací police,  na výběr pulty s různými dezény dezény polic a čelního panelu,    součástí pultu jsou nožky i kolečka,    rozměry pultu 1200 x 600 x 400 mm</t>
  </si>
  <si>
    <t>124</t>
  </si>
  <si>
    <t>OZVUČENÍ, PROJEKCE,V</t>
  </si>
  <si>
    <t>63</t>
  </si>
  <si>
    <t>126</t>
  </si>
  <si>
    <t>Monitor</t>
  </si>
  <si>
    <t>LED monitor IPS, antireflexní, černý, 1000:1, 250cd/m2, 7ms, 1920x1080, VGA, HDMI, DisplayPort, 3x USB (M1N99AA)</t>
  </si>
  <si>
    <t>128</t>
  </si>
  <si>
    <t>65</t>
  </si>
  <si>
    <t>displej 65" Full HD LED, operační systém MS Windows 7 nebo 8, 6 dotykových bodů, 2 jádra, paměť 512KB/3MB, HDMI, VGA, COAX, USB, WiFi, Audio In/Out, vlastní aplikace</t>
  </si>
  <si>
    <t>130</t>
  </si>
  <si>
    <t>Zesilovač</t>
  </si>
  <si>
    <t>132</t>
  </si>
  <si>
    <t>67</t>
  </si>
  <si>
    <t>Reproduktory</t>
  </si>
  <si>
    <t>Profesionální pasivní monitor pro blízký poslech, odolný design,magneticky stíněné měniče 5.25“ + 0.75“, ochranný obvod , doporučená zátěž 150 W / 4 Ohm, montážní konzole na zeď součástí dodávky, barva: černá</t>
  </si>
  <si>
    <t>134</t>
  </si>
  <si>
    <t>DI-Box</t>
  </si>
  <si>
    <t>136</t>
  </si>
  <si>
    <t>69</t>
  </si>
  <si>
    <t>Projektor 3LCD, WUXGA (1920 x 1200), 16:10, 4800 ANSI lm, kontrast 10000:1, 2x HDMI, USB, MHL, VGA, LAN, Miracast, WiFi, repro 16W</t>
  </si>
  <si>
    <t>138</t>
  </si>
  <si>
    <t>HDMI kabel</t>
  </si>
  <si>
    <t>High Speed HDMI+ for 3D and HDTV up to 4K (2160p)</t>
  </si>
  <si>
    <t>140</t>
  </si>
  <si>
    <t>71</t>
  </si>
  <si>
    <t>142</t>
  </si>
  <si>
    <t>motoricky ovládaná projekční plocha,  ocelový čtvercový tubus 10,5x10,5 cm bílé barvy  o rozměru 232x131 cm  včetně zabudovaného RF dálkového ovládání automatické koncové spínače zajišťují bezpečnou obsluhu  upevnění na zeď/strop</t>
  </si>
  <si>
    <t>144</t>
  </si>
  <si>
    <t>73</t>
  </si>
  <si>
    <t>propojovací kabeláž, lišty, zásuvky,vyvyazovací pásky</t>
  </si>
  <si>
    <t>146</t>
  </si>
  <si>
    <t>Konvertor AV signálu</t>
  </si>
  <si>
    <t>Konvertor VGA na HDMI rozhraní s audiem až 1080P, stereo</t>
  </si>
  <si>
    <t>148</t>
  </si>
  <si>
    <t>MONTÁŽNÍ PRÁCE</t>
  </si>
  <si>
    <t>75</t>
  </si>
  <si>
    <t>Montážní práce koncových prvků AV techniky</t>
  </si>
  <si>
    <t>186</t>
  </si>
  <si>
    <t>Uživatelské proškolení obsluhy</t>
  </si>
  <si>
    <t>188</t>
  </si>
  <si>
    <t>77</t>
  </si>
  <si>
    <t>Instalace software</t>
  </si>
  <si>
    <t>Instalace software a oživení PC stanic</t>
  </si>
  <si>
    <t>190</t>
  </si>
  <si>
    <t>Doprava materiálů a zboží</t>
  </si>
  <si>
    <t>192</t>
  </si>
  <si>
    <t>4 - Bezbariérovost</t>
  </si>
  <si>
    <t xml:space="preserve">    33-M - Montáže dopr.zaříz.,sklad. zař. a váh</t>
  </si>
  <si>
    <t>33-M</t>
  </si>
  <si>
    <t>Montáže dopr.zaříz.,sklad. zař. a váh</t>
  </si>
  <si>
    <t>9999600161</t>
  </si>
  <si>
    <t>M+D Schodolezu</t>
  </si>
  <si>
    <t>-259483719</t>
  </si>
  <si>
    <t>5 -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</si>
  <si>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</si>
  <si>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</si>
  <si>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</si>
  <si>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</si>
  <si>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</si>
  <si>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</si>
  <si>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</si>
  <si>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</si>
  <si>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</si>
  <si>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</si>
  <si>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</si>
  <si>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</si>
  <si>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</si>
  <si>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</si>
  <si>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K</t>
  </si>
  <si>
    <t>010001000</t>
  </si>
  <si>
    <t>Kč</t>
  </si>
  <si>
    <t>CS ÚRS 2016 02</t>
  </si>
  <si>
    <t>1024</t>
  </si>
  <si>
    <t>-1260950668</t>
  </si>
  <si>
    <t>VRN2</t>
  </si>
  <si>
    <t>Příprava staveniště</t>
  </si>
  <si>
    <t>020001000</t>
  </si>
  <si>
    <t>-1856401634</t>
  </si>
  <si>
    <t>VRN3</t>
  </si>
  <si>
    <t>Zařízení staveniště</t>
  </si>
  <si>
    <t>030001000</t>
  </si>
  <si>
    <t>934430348</t>
  </si>
  <si>
    <t>VRN4</t>
  </si>
  <si>
    <t>Inženýrská činnost</t>
  </si>
  <si>
    <t>040001000</t>
  </si>
  <si>
    <t>Inženýrská činnost, autorský dozor AV techniky, protipožární dozor AV techniky a Strojní technologie</t>
  </si>
  <si>
    <t>-36987170</t>
  </si>
  <si>
    <t>VRN5</t>
  </si>
  <si>
    <t>Finanční náklady</t>
  </si>
  <si>
    <t>050001000</t>
  </si>
  <si>
    <t>-1713411764</t>
  </si>
  <si>
    <t>VRN6</t>
  </si>
  <si>
    <t>Územní vlivy</t>
  </si>
  <si>
    <t>060001000</t>
  </si>
  <si>
    <t>121255760</t>
  </si>
  <si>
    <t>VRN7</t>
  </si>
  <si>
    <t>Provozní vlivy</t>
  </si>
  <si>
    <t>070001000</t>
  </si>
  <si>
    <t>-1335282539</t>
  </si>
  <si>
    <t>VRN8</t>
  </si>
  <si>
    <t>Přesun stavebních kapacit</t>
  </si>
  <si>
    <t>080001000</t>
  </si>
  <si>
    <t>Další náklady na pracovníky</t>
  </si>
  <si>
    <t>-1126971574</t>
  </si>
  <si>
    <t>VRN9</t>
  </si>
  <si>
    <t>Ostatní náklady</t>
  </si>
  <si>
    <t>090001000</t>
  </si>
  <si>
    <t>2001893345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</si>
  <si>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</si>
  <si>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</si>
  <si>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</si>
  <si>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</si>
  <si>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</si>
  <si>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</si>
  <si>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</si>
  <si>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</si>
  <si>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</si>
  <si>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</si>
  <si>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</si>
  <si>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</si>
  <si>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</si>
  <si>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</si>
  <si>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</si>
  <si>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</si>
  <si>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</si>
  <si>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</si>
  <si>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</si>
  <si>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</si>
  <si>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</si>
  <si>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</si>
  <si>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</si>
  <si>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</si>
  <si>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</si>
  <si>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</si>
  <si>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</si>
  <si>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</si>
  <si>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</si>
  <si>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</si>
  <si>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</si>
  <si>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</si>
  <si>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</si>
  <si>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</si>
  <si>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</si>
  <si>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</si>
  <si>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</si>
  <si>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</si>
  <si>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</si>
  <si>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</si>
  <si>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</si>
  <si>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</si>
  <si>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</si>
  <si>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</si>
  <si>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</si>
  <si>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</si>
  <si>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</si>
  <si>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</si>
  <si>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</si>
  <si>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</si>
  <si>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</si>
  <si>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</si>
  <si>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</si>
  <si>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</si>
  <si>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</si>
  <si>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</si>
  <si>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</si>
  <si>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</si>
  <si>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</si>
  <si>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</si>
  <si>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</si>
  <si>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</si>
  <si>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</si>
  <si>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</si>
  <si>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</si>
  <si>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</si>
  <si>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</si>
  <si>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</si>
  <si>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</si>
  <si>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</si>
  <si>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</si>
  <si>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</si>
  <si>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</si>
  <si>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</si>
  <si>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</si>
  <si>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</si>
  <si>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</si>
  <si>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</si>
  <si>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</si>
  <si>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</si>
  <si>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</si>
  <si>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</si>
  <si>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</si>
  <si>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</si>
  <si>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</si>
  <si>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</si>
  <si>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</si>
  <si>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</si>
  <si>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</si>
  <si>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</si>
  <si>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</si>
  <si>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</si>
  <si>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</si>
  <si>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</si>
  <si>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</si>
  <si>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</si>
  <si>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</si>
  <si>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</si>
  <si>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</si>
  <si>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</si>
  <si>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</si>
  <si>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</si>
  <si>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</si>
  <si>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</si>
  <si>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</si>
  <si>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</si>
  <si>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</si>
  <si>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</si>
  <si>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</si>
  <si>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</si>
  <si>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</si>
  <si>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</si>
  <si>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</si>
  <si>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</si>
  <si>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</si>
  <si>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</si>
  <si>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</si>
  <si>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</si>
  <si>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</si>
  <si>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</si>
  <si>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</si>
  <si>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</si>
  <si>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</si>
  <si>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</si>
  <si>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</si>
  <si>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</si>
  <si>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</si>
  <si>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</si>
  <si>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</si>
  <si>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</si>
  <si>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</si>
  <si>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</si>
  <si>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</si>
  <si>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</si>
  <si>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</si>
  <si>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</si>
  <si>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</si>
  <si>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</si>
  <si>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</si>
  <si>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</si>
  <si>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</si>
  <si>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</si>
  <si>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</si>
  <si>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</si>
  <si>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</si>
  <si>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</si>
  <si>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</si>
  <si>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</si>
  <si>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</si>
  <si>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</si>
  <si>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</si>
  <si>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</si>
  <si>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</si>
  <si>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</si>
  <si>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</si>
  <si>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</si>
  <si>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</si>
  <si>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</si>
  <si>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</si>
  <si>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</si>
  <si>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</si>
  <si>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</si>
  <si>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</si>
  <si>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</si>
  <si>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</si>
  <si>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</si>
  <si>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</si>
  <si>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</si>
  <si>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</si>
  <si>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</si>
  <si>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</si>
  <si>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</si>
  <si>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</si>
  <si>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</si>
  <si>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</si>
  <si>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</si>
  <si>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</si>
  <si>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</si>
  <si>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</si>
  <si>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</si>
  <si>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</si>
  <si>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50 cm line array box, 8x2", pokrytí 20°, frekvenční rozsah: 80Hz-20kHz, barva: černá Frekvenční rozsah: 80 - 20,000 Hz Program: 300 watts,Max. Akust.tlak: 121 dB (peak),Impedance: 8 ohms or 70/100 volts Pokrytí: 20 ° x 150 °,Rozměry (H x W x D): 528 x 99 x 153 mm,Váha: 4.1 kg; Barva: Black, Držák na stěnu součástí balení</t>
  </si>
  <si>
    <t>autoEQ AFS ™ Feedback Elimination Vzdálené ovládání - Mobile Control (Android®, iOS®, Mac®, Windows®) Grafický EQ, 8-pásmový parametrický EQ Crossover,dbx kompresor, Subharmonická syntéza,dbx limiter,dorovnávací Delay 2 x linkové vstupy, 6x výstup, 1x RTA Mic vstup, Rozměry: 4,4 x 14,6 x 48,26 cm; Hmotnost: 3,1 kg</t>
  </si>
  <si>
    <t>Víceůčelový mixážní pult,10x mono mikrofonní/linkový vstup,3x duální stereo vstup,Interní efektová jednotka s 16 efekty Konektory (XLR a Jack 6,3),Insert na každém mono kanále,Předzesilovače DuoPre,3 pásmový EQ s laditelnou střední frekvencí,4x AUX,LED indikátory špiček,100mm tahové potenciometry,4 stereo kanály s 2 pásmovým EQ, 12-ti segmentové LED indikátory signálu,Přepínání mono/stereo na AUX 1 a 2,Výstup pro monitory,ALT stereo výstup,USB stereo vstup/výstup</t>
  </si>
  <si>
    <t>Odposlechové monitory</t>
  </si>
  <si>
    <t>Aktivní monitor osazení 10" + 1", integrovaný zesilovač 1x 600 W Class D / 4 Ohm,- 90° x 60° CD horn ,frekvenční rozsah 89Hz - 19kHz,max SPL 121dB (half space) ,DuoTilt™ pro naklopení boxu 3°/7° ,Subsonic filtr 35Hz, Peak Limiter, Tone Control, XLR/Jack Line In/Mic In symetrický vstup, 1x XLR výstup pro další aktivní boxy, MDF konstrukce,rigging zavěšení 3x M8, hmotnost 13,9 kg,rozměry 32 x 48 x 29cm (Š x V x H)</t>
  </si>
  <si>
    <t>Obal pro odposlechové monitory</t>
  </si>
  <si>
    <t>Stojan na odposlechové monitory</t>
  </si>
  <si>
    <t>Technologický rack RK1</t>
  </si>
  <si>
    <t>Racková napájecí lišta</t>
  </si>
  <si>
    <t>Multimediální audio přehrávač</t>
  </si>
  <si>
    <t>Dynamický mikrofon 1</t>
  </si>
  <si>
    <t>Kondenzátorový mikrofon</t>
  </si>
  <si>
    <t>Drobný montážní materiál</t>
  </si>
  <si>
    <t>1-chip DLP™ Technology, Nativní rozlišení:1920 x 1080 (Full HD),Aspect Ratio:16:9 Kontrastní poměr:15000:1,Jas:5000 ANSI lumenů,Laserový světelný zdroj, Životnost lampy [hod.]  20000,Objektiv  F= 2–2,5, f= 18,2–31,1 mm Korekce lichoběžníkového zkreslení :+/- 25° manuálně horizontální / +/- 30° manuálně vertikální; Projekční faktor:1,24 – 2,1 : 1,Projekční vzdálenost [m]  0,8 – 14,2, Velikost obrazovky (diagonální) [cm] / [palce]  Maximum: 762 / 300"; Minimum: 76.2 / 30"; Vstup: 1 x Mini D-sub 15 pin,Výstup: 1 x Mini D-sub 15 pin; Digital  Input: 1 x HDBaseT; 2 x HDMI™ podpora HDCP; Video  Vstup: 1 x RCA,  Audio  Vstup: 1 x 3.5 mm Stereo Mini Jack pro Computer analog; 1 x RCA Stereo for Video; 2 x HDMI audio,Výstup: 1 x 3.5 mm Stereo Mini Jack (variable),Control Vstup: 1 x D-Sub 9 pin (RS-232) (male),LAN 1 x RJ45; Opcionální WLAN,USB  1 x Type B (for Service); 2 x Type A (USB 2.0 )</t>
  </si>
  <si>
    <t>Převodník HDMI po UTP</t>
  </si>
  <si>
    <t>Stropní držák projektoru</t>
  </si>
  <si>
    <t xml:space="preserve">velkoformátová motorová projekční plocha 400 x 250,ocelový čtvercový tubus  - standartně upraveno pro montáž na strop - vypínač s kombinací nahoru / stát / dolů - možnost plynulého nastavení výšky obrazu - automatické koncové spínače zajišťují bezpečnou obsluhu - bezpečnostní zařízení proti samovolnému odvinutí plátna,povrch plátna Typ D - matně bílý, na textilní bázi, zadní strana černá </t>
  </si>
  <si>
    <t>čočkový reflektor 500 W</t>
  </si>
  <si>
    <t>čočkový reflektor 1000 W</t>
  </si>
  <si>
    <t>plošný reflektor 500 W</t>
  </si>
  <si>
    <t>přenosný stmívací komplet 12x 1, 2 kW, provedení 19", přívodní kabel s vidlicí 400V/32A/5p, silové vývody vyvedeny va 2 vícepólové konektory, signalizace jednotlivých výstupů na LCD, digitální vstup i výstup DMX512, různé křivky výstupního napětí, přiřazení jakékoliv adresy DMX kterémukoliv stmívači</t>
  </si>
  <si>
    <t>Dotykový monitor 24"</t>
  </si>
  <si>
    <t>Digitální zrcadlovka - tělo</t>
  </si>
  <si>
    <t>Vysoce výkonný teleobjektiv, Konstrukce objektivu: 10 prvků v 8 skupinách,diagonální pozorovací úhel: 18°, Dva prvky ze skla UD přináší vynikající ostrost obrazu,Odolnost vůči vodě a prachu, Velikost filtru 72mm,    Kroužkový mikromotor automatického zaostřování,Ideální pro fotografie halového sportu a portréty s rozostřeným pozadím</t>
  </si>
  <si>
    <t xml:space="preserve">Foto světla se stativem a softboxem </t>
  </si>
  <si>
    <t>Konstrukce pro uchycení klíčovacího/ foto pozadí</t>
  </si>
  <si>
    <t>Video střihový software</t>
  </si>
  <si>
    <t>Editace až ze šesti kamer, Podpora videa pro virtuální realitu ve formátu 360° + možnost převodu do standardního videa  Více než 2 000 nových efektů, titulků a šablon,Pokročilé efekty NewBlueFX Video Essentials III, Optimalizace pro procesory Intel 6. generace a podpora formátu HEVC (H.265),Sledování pohybu s možností rozmazání objektu</t>
  </si>
  <si>
    <t>Audio editační software</t>
  </si>
  <si>
    <t xml:space="preserve">Hudební software , 32 bitový audio engine se vzorkovací frekvencí 192 kHz a flexibilním routingem. 64 simultánních audio stop, 128 MIDI stop a možnost využití až 32 fyzických vstupů a výstupů.Mixovací rozhraní, channel stripy vysoké kvality s dynamickým EQ.70 špičkových audio a MIDI VST efektových procesorů,,8 nástrojů s více než 3000 zvuky, </t>
  </si>
  <si>
    <t>Externí zvuková karta</t>
  </si>
  <si>
    <t>Zabudovaná tlačítka prezentace (play, pause, vpřed, vzad, ztmavit obrazovku) 30ti metrový účinný dosah s 2,4 GHz bezdrátovou technologií Laserové ukazovátko s LED indikátorem Plug-and-play, bez nutnosti použít jakýkoli software Skladovatelný přijímač a pouzdro Indikátor nabití baterie, On / Off přepínač, Rozhraní: USB 2.0</t>
  </si>
  <si>
    <t>Aktivní display (úhlopříčka 165 cm)</t>
  </si>
  <si>
    <t>Class D stereo zesilovač 2x 150W Stereo 4 ohm: 2 x 150 W Vstupy: 2x XLR + 2x XLR linkový pro propojení s dalším zesilovačem Výstupy: 2x speakon a euro konektory THD+N: &lt; 0.1 % Signal/Noise: &gt;90 Db Crosstalk: &gt; 70 dB Frekvenční rozsah: 20 Hz - 20 kHz Zdroj: 110 - 240V AC / 50 - 60 Hz, Rozměry: 482 x 44 x 330 mm, Hmotnost: 4.1 kg</t>
  </si>
  <si>
    <t>Pasivní DI box, regulace výstupní úrovně, vstupy 3,5mm/6,3mm/cinch konektory Stereo direct box pro linkové zdroje Ultra lineární průběh od 30Hz do 20kHz Jednoduchý přístup pro ovládání hlasitosti na čelním panelu,Výběr vstupů z Cinch, 3,5mm stereo nebo 6,3mm Jacku, XLR výstupy</t>
  </si>
  <si>
    <t>Montážní práce AV technika</t>
  </si>
  <si>
    <t>OZVUČENÍ - MULTIMEDIÁLNÍ UČEBNA m.č.202</t>
  </si>
  <si>
    <t>PROJEKCE - MULTIMEDIÁLNÍ UČEBNA m.č.202</t>
  </si>
  <si>
    <t>OSVĚTLENÍ - MULTIMEDIÁLNÍ UČEBNA m.č.202</t>
  </si>
  <si>
    <t>PC TECHNIKA,VYBAVENÍ UČEBNY - MULTIMEDIÁLNÍ UČEBNA m.č.202</t>
  </si>
  <si>
    <t>OZVUČENÍ, PROJEKCE,VYBAVENÍ - JAZYKOVÁ UČEBNA m.č.203</t>
  </si>
  <si>
    <t>Ostatní náklady, revize VA technika, stavební přípomoci a demontáž starých zařízení a rozvodů AV technika, ekologická likvidace odpadu AV technika a Strojní technologie, lešení a energie AV technika a Strojní technologie, komplexní zkoušky Strojní technologie</t>
  </si>
  <si>
    <r>
      <t xml:space="preserve">Průzkumné, geodetické a projektové práce, </t>
    </r>
    <r>
      <rPr>
        <sz val="8"/>
        <color rgb="FFFF0000"/>
        <rFont val="Trebuchet MS"/>
        <family val="2"/>
        <charset val="238"/>
      </rPr>
      <t xml:space="preserve">výrobní dokumentace pódia (včeně statického výpočtu), </t>
    </r>
    <r>
      <rPr>
        <sz val="8"/>
        <rFont val="Trebuchet MS"/>
        <family val="2"/>
      </rPr>
      <t>realizační dokumentace AV techniky, dok. skutečného provedení AV techniky a Strojní technologie</t>
    </r>
  </si>
  <si>
    <t>procesor (8 jader, 16 vláken, frekvence 3,5 GHz, maximální frekvence OC 4,6 GHz), 16 GB DDR4 3000 MHz,integrovaná grafická karta, SSD disk 1 TB 3000/3000MB/s, Blue- Ray vypalovací mechanika, WiFi, Windows 10 Pro 64-bit, vč. Drátová klávesnice a drátová myš</t>
  </si>
  <si>
    <t>procesor (8 jader, 16 vláken, frekvence 3,5 GHz, maximální frekvence OC 4,6 GHz), 16 GB DDR4 3000 MHz,grafická karta 8 GB GDDR6 (14000 MHz), SSD disk 1 TB 3000/3000MB/s + 1x4TB SATA III 7200 ot.,Blue- Ray vypalovací mechanika, čtečka karet, integrovaná zvuková karta, gigabitová síťová karta, Microsoft Windows 10 Pro 64-bit CZ OEM, drátová klávesnice, drátová myš 6400 DPI, podložka, propojovací kabeláž</t>
  </si>
  <si>
    <t>Školní katedra, uzamykatelná schránka pro display (výklopná či výsuvná), uzamykatelný prostor pro case, specifikace viz PD</t>
  </si>
  <si>
    <t>Školní katedra - počítačové pracoviště, uzamykatelná schránka pro display (výklopná či výsuvná), uzamykatelný prostor pro case, specifikace viz PD</t>
  </si>
  <si>
    <t>Školni lavice - počítačové pracoviště, uzamykatelná schránka pro display (výklopná či výsuvná), uzamykatelný prostor pro case, specifikace viz PD</t>
  </si>
  <si>
    <t>Pracovní židle za katedru, specifikace viz PD</t>
  </si>
  <si>
    <t>Pracovní židle /za počítačový stůl/ - specifikace viz PD</t>
  </si>
  <si>
    <t>Skříň na foto/video - LEVÁ - uzamykatelná, specifikace viz PD</t>
  </si>
  <si>
    <t>Skříň na foto/video - PRAVÁ - uzamykatelná, specifikace viz PD</t>
  </si>
  <si>
    <t>Skříň na pomůcky - uzamykatelná, specifikace viz PD</t>
  </si>
  <si>
    <t>Židle se sklopným stolečkem /jazyková učebna/ - specifikace viz PD</t>
  </si>
  <si>
    <t>Skříňka na mixážní pult, specifikace viz PD</t>
  </si>
  <si>
    <t>Pracovní židle /rezervní pro projekce a prezentace/ - specifikace viz PD</t>
  </si>
  <si>
    <t>Školní tabule, specifikace viz PD</t>
  </si>
  <si>
    <t>jeklová konstrukce s překližkovým opláštěním, -montáž zařízení, součástí portálové stěny je obklad portálu (IT učebna - pohled F)</t>
  </si>
  <si>
    <t>soustava trubek o 38 s kotvením do stropu, -montáž zařízení, součástí montáže rastru je i kompletní rozkrytí a zakrytí stávajícího akustického kazetového podhledu černé barvy</t>
  </si>
  <si>
    <t>trubka o50mm v délce 4m, kotvená do stropu, -montáž zařízení, součástí montáže rastru je i kompletní rozkrytí a zakrytí stávajícího akustického kazetového podhledu bílé barvy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</si>
</sst>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color rgb="FFFF000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26" fillId="2" borderId="0" xfId="1" applyFont="1" applyFill="1" applyAlignment="1" applyProtection="1">
      <alignment vertical="center"/>
    </xf>
    <xf numFmtId="0" fontId="38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6" xfId="0" applyNumberFormat="1" applyFont="1" applyBorder="1" applyAlignment="1"/>
    <xf numFmtId="166" fontId="28" fillId="0" borderId="17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30" fillId="0" borderId="28" xfId="0" applyFont="1" applyBorder="1" applyAlignment="1" applyProtection="1">
      <alignment horizontal="center" vertical="center"/>
      <protection locked="0"/>
    </xf>
    <xf numFmtId="49" fontId="30" fillId="0" borderId="28" xfId="0" applyNumberFormat="1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center" vertical="center" wrapText="1"/>
      <protection locked="0"/>
    </xf>
    <xf numFmtId="167" fontId="30" fillId="0" borderId="28" xfId="0" applyNumberFormat="1" applyFont="1" applyBorder="1" applyAlignment="1" applyProtection="1">
      <alignment vertical="center"/>
      <protection locked="0"/>
    </xf>
    <xf numFmtId="4" fontId="30" fillId="0" borderId="28" xfId="0" applyNumberFormat="1" applyFont="1" applyBorder="1" applyAlignment="1" applyProtection="1">
      <alignment vertical="center"/>
      <protection locked="0"/>
    </xf>
    <xf numFmtId="0" fontId="30" fillId="0" borderId="5" xfId="0" applyFont="1" applyBorder="1" applyAlignment="1">
      <alignment vertical="center"/>
    </xf>
    <xf numFmtId="0" fontId="30" fillId="0" borderId="28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1" fillId="0" borderId="29" xfId="0" applyFont="1" applyBorder="1" applyAlignment="1" applyProtection="1">
      <alignment vertical="center" wrapText="1"/>
      <protection locked="0"/>
    </xf>
    <xf numFmtId="0" fontId="31" fillId="0" borderId="30" xfId="0" applyFont="1" applyBorder="1" applyAlignment="1" applyProtection="1">
      <alignment vertical="center" wrapText="1"/>
      <protection locked="0"/>
    </xf>
    <xf numFmtId="0" fontId="31" fillId="0" borderId="31" xfId="0" applyFont="1" applyBorder="1" applyAlignment="1" applyProtection="1">
      <alignment vertical="center" wrapText="1"/>
      <protection locked="0"/>
    </xf>
    <xf numFmtId="0" fontId="31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0" fontId="31" fillId="0" borderId="32" xfId="0" applyFont="1" applyBorder="1" applyAlignment="1" applyProtection="1">
      <alignment vertical="center" wrapText="1"/>
      <protection locked="0"/>
    </xf>
    <xf numFmtId="0" fontId="31" fillId="0" borderId="3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vertical="center" wrapText="1"/>
      <protection locked="0"/>
    </xf>
    <xf numFmtId="0" fontId="31" fillId="0" borderId="35" xfId="0" applyFont="1" applyBorder="1" applyAlignment="1" applyProtection="1">
      <alignment vertical="center" wrapText="1"/>
      <protection locked="0"/>
    </xf>
    <xf numFmtId="0" fontId="35" fillId="0" borderId="34" xfId="0" applyFont="1" applyBorder="1" applyAlignment="1" applyProtection="1">
      <alignment vertical="center" wrapText="1"/>
      <protection locked="0"/>
    </xf>
    <xf numFmtId="0" fontId="31" fillId="0" borderId="36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0" borderId="29" xfId="0" applyFont="1" applyBorder="1" applyAlignment="1" applyProtection="1">
      <alignment horizontal="left" vertical="center"/>
      <protection locked="0"/>
    </xf>
    <xf numFmtId="0" fontId="31" fillId="0" borderId="30" xfId="0" applyFont="1" applyBorder="1" applyAlignment="1" applyProtection="1">
      <alignment horizontal="left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1" fillId="0" borderId="32" xfId="0" applyFont="1" applyBorder="1" applyAlignment="1" applyProtection="1">
      <alignment horizontal="left" vertical="center"/>
      <protection locked="0"/>
    </xf>
    <xf numFmtId="0" fontId="31" fillId="0" borderId="33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31" fillId="0" borderId="31" xfId="0" applyFont="1" applyBorder="1" applyAlignment="1" applyProtection="1">
      <alignment horizontal="left" vertical="center" wrapText="1"/>
      <protection locked="0"/>
    </xf>
    <xf numFmtId="0" fontId="31" fillId="0" borderId="32" xfId="0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vertical="center" wrapText="1"/>
      <protection locked="0"/>
    </xf>
    <xf numFmtId="0" fontId="34" fillId="0" borderId="36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center" vertical="top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3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protection locked="0"/>
    </xf>
    <xf numFmtId="0" fontId="31" fillId="0" borderId="32" xfId="0" applyFont="1" applyBorder="1" applyAlignment="1" applyProtection="1">
      <alignment vertical="top"/>
      <protection locked="0"/>
    </xf>
    <xf numFmtId="0" fontId="31" fillId="0" borderId="33" xfId="0" applyFont="1" applyBorder="1" applyAlignment="1" applyProtection="1">
      <alignment vertical="top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left" vertical="top"/>
      <protection locked="0"/>
    </xf>
    <xf numFmtId="0" fontId="31" fillId="0" borderId="35" xfId="0" applyFont="1" applyBorder="1" applyAlignment="1" applyProtection="1">
      <alignment vertical="top"/>
      <protection locked="0"/>
    </xf>
    <xf numFmtId="0" fontId="31" fillId="0" borderId="34" xfId="0" applyFont="1" applyBorder="1" applyAlignment="1" applyProtection="1">
      <alignment vertical="top"/>
      <protection locked="0"/>
    </xf>
    <xf numFmtId="0" fontId="31" fillId="0" borderId="36" xfId="0" applyFont="1" applyBorder="1" applyAlignment="1" applyProtection="1">
      <alignment vertical="top"/>
      <protection locked="0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5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2" borderId="0" xfId="1" applyFont="1" applyFill="1" applyAlignment="1" applyProtection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3" fillId="0" borderId="34" xfId="0" applyFont="1" applyBorder="1" applyAlignment="1" applyProtection="1">
      <alignment horizontal="left" wrapText="1"/>
      <protection locked="0"/>
    </xf>
    <xf numFmtId="49" fontId="34" fillId="0" borderId="1" xfId="0" applyNumberFormat="1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00FF"/>
      <color rgb="FF0033CC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pane ySplit="1" topLeftCell="A37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 x14ac:dyDescent="0.3">
      <c r="AR2" s="274" t="s">
        <v>8</v>
      </c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20" t="s">
        <v>9</v>
      </c>
      <c r="BT2" s="20" t="s">
        <v>10</v>
      </c>
    </row>
    <row r="3" spans="1:74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11</v>
      </c>
      <c r="BT3" s="20" t="s">
        <v>12</v>
      </c>
    </row>
    <row r="4" spans="1:74" ht="36.950000000000003" customHeight="1" x14ac:dyDescent="0.3">
      <c r="B4" s="24"/>
      <c r="C4" s="25"/>
      <c r="D4" s="26" t="s">
        <v>13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14</v>
      </c>
      <c r="BS4" s="20" t="s">
        <v>15</v>
      </c>
    </row>
    <row r="5" spans="1:74" ht="14.45" customHeight="1" x14ac:dyDescent="0.3">
      <c r="B5" s="24"/>
      <c r="C5" s="25"/>
      <c r="D5" s="29" t="s">
        <v>16</v>
      </c>
      <c r="E5" s="25"/>
      <c r="F5" s="25"/>
      <c r="G5" s="25"/>
      <c r="H5" s="25"/>
      <c r="I5" s="25"/>
      <c r="J5" s="25"/>
      <c r="K5" s="271" t="s">
        <v>17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5"/>
      <c r="AQ5" s="27"/>
      <c r="BS5" s="20" t="s">
        <v>9</v>
      </c>
    </row>
    <row r="6" spans="1:74" ht="36.950000000000003" customHeight="1" x14ac:dyDescent="0.3">
      <c r="B6" s="24"/>
      <c r="C6" s="25"/>
      <c r="D6" s="31" t="s">
        <v>18</v>
      </c>
      <c r="E6" s="25"/>
      <c r="F6" s="25"/>
      <c r="G6" s="25"/>
      <c r="H6" s="25"/>
      <c r="I6" s="25"/>
      <c r="J6" s="25"/>
      <c r="K6" s="273" t="s">
        <v>19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5"/>
      <c r="AQ6" s="27"/>
      <c r="BS6" s="20" t="s">
        <v>9</v>
      </c>
    </row>
    <row r="7" spans="1:74" ht="14.45" customHeight="1" x14ac:dyDescent="0.3">
      <c r="B7" s="24"/>
      <c r="C7" s="25"/>
      <c r="D7" s="32" t="s">
        <v>20</v>
      </c>
      <c r="E7" s="25"/>
      <c r="F7" s="25"/>
      <c r="G7" s="25"/>
      <c r="H7" s="25"/>
      <c r="I7" s="25"/>
      <c r="J7" s="25"/>
      <c r="K7" s="30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21</v>
      </c>
      <c r="AL7" s="25"/>
      <c r="AM7" s="25"/>
      <c r="AN7" s="30" t="s">
        <v>5</v>
      </c>
      <c r="AO7" s="25"/>
      <c r="AP7" s="25"/>
      <c r="AQ7" s="27"/>
      <c r="BS7" s="20" t="s">
        <v>11</v>
      </c>
    </row>
    <row r="8" spans="1:74" ht="14.45" customHeight="1" x14ac:dyDescent="0.3">
      <c r="B8" s="24"/>
      <c r="C8" s="25"/>
      <c r="D8" s="32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24</v>
      </c>
      <c r="AL8" s="25"/>
      <c r="AM8" s="25"/>
      <c r="AN8" s="30" t="s">
        <v>25</v>
      </c>
      <c r="AO8" s="25"/>
      <c r="AP8" s="25"/>
      <c r="AQ8" s="27"/>
      <c r="BS8" s="20" t="s">
        <v>26</v>
      </c>
    </row>
    <row r="9" spans="1:74" ht="14.45" customHeight="1" x14ac:dyDescent="0.3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S9" s="20" t="s">
        <v>27</v>
      </c>
    </row>
    <row r="10" spans="1:74" ht="14.45" customHeight="1" x14ac:dyDescent="0.3">
      <c r="B10" s="24"/>
      <c r="C10" s="25"/>
      <c r="D10" s="32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29</v>
      </c>
      <c r="AL10" s="25"/>
      <c r="AM10" s="25"/>
      <c r="AN10" s="30" t="s">
        <v>5</v>
      </c>
      <c r="AO10" s="25"/>
      <c r="AP10" s="25"/>
      <c r="AQ10" s="27"/>
      <c r="BS10" s="20" t="s">
        <v>9</v>
      </c>
    </row>
    <row r="11" spans="1:74" ht="18.399999999999999" customHeight="1" x14ac:dyDescent="0.3">
      <c r="B11" s="24"/>
      <c r="C11" s="25"/>
      <c r="D11" s="25"/>
      <c r="E11" s="30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31</v>
      </c>
      <c r="AL11" s="25"/>
      <c r="AM11" s="25"/>
      <c r="AN11" s="30" t="s">
        <v>5</v>
      </c>
      <c r="AO11" s="25"/>
      <c r="AP11" s="25"/>
      <c r="AQ11" s="27"/>
      <c r="BS11" s="20" t="s">
        <v>9</v>
      </c>
    </row>
    <row r="12" spans="1:74" ht="6.95" customHeight="1" x14ac:dyDescent="0.3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S12" s="20" t="s">
        <v>11</v>
      </c>
    </row>
    <row r="13" spans="1:74" ht="14.45" customHeight="1" x14ac:dyDescent="0.3">
      <c r="B13" s="24"/>
      <c r="C13" s="25"/>
      <c r="D13" s="32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29</v>
      </c>
      <c r="AL13" s="25"/>
      <c r="AM13" s="25"/>
      <c r="AN13" s="30" t="s">
        <v>5</v>
      </c>
      <c r="AO13" s="25"/>
      <c r="AP13" s="25"/>
      <c r="AQ13" s="27"/>
      <c r="BS13" s="20" t="s">
        <v>11</v>
      </c>
    </row>
    <row r="14" spans="1:74" ht="15" x14ac:dyDescent="0.3">
      <c r="B14" s="24"/>
      <c r="C14" s="25"/>
      <c r="D14" s="25"/>
      <c r="E14" s="30" t="s">
        <v>33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2" t="s">
        <v>31</v>
      </c>
      <c r="AL14" s="25"/>
      <c r="AM14" s="25"/>
      <c r="AN14" s="30" t="s">
        <v>5</v>
      </c>
      <c r="AO14" s="25"/>
      <c r="AP14" s="25"/>
      <c r="AQ14" s="27"/>
      <c r="BS14" s="20" t="s">
        <v>11</v>
      </c>
    </row>
    <row r="15" spans="1:74" ht="6.95" customHeight="1" x14ac:dyDescent="0.3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S15" s="20" t="s">
        <v>6</v>
      </c>
    </row>
    <row r="16" spans="1:74" ht="14.45" customHeight="1" x14ac:dyDescent="0.3">
      <c r="B16" s="24"/>
      <c r="C16" s="25"/>
      <c r="D16" s="32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29</v>
      </c>
      <c r="AL16" s="25"/>
      <c r="AM16" s="25"/>
      <c r="AN16" s="30" t="s">
        <v>5</v>
      </c>
      <c r="AO16" s="25"/>
      <c r="AP16" s="25"/>
      <c r="AQ16" s="27"/>
      <c r="BS16" s="20" t="s">
        <v>6</v>
      </c>
    </row>
    <row r="17" spans="2:71" ht="18.399999999999999" customHeight="1" x14ac:dyDescent="0.3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31</v>
      </c>
      <c r="AL17" s="25"/>
      <c r="AM17" s="25"/>
      <c r="AN17" s="30" t="s">
        <v>5</v>
      </c>
      <c r="AO17" s="25"/>
      <c r="AP17" s="25"/>
      <c r="AQ17" s="27"/>
      <c r="BS17" s="20" t="s">
        <v>36</v>
      </c>
    </row>
    <row r="18" spans="2:71" ht="6.95" customHeight="1" x14ac:dyDescent="0.3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S18" s="20" t="s">
        <v>11</v>
      </c>
    </row>
    <row r="19" spans="2:71" ht="14.45" customHeight="1" x14ac:dyDescent="0.3">
      <c r="B19" s="24"/>
      <c r="C19" s="25"/>
      <c r="D19" s="32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S19" s="20" t="s">
        <v>11</v>
      </c>
    </row>
    <row r="20" spans="2:71" ht="16.5" customHeight="1" x14ac:dyDescent="0.3">
      <c r="B20" s="24"/>
      <c r="C20" s="25"/>
      <c r="D20" s="25"/>
      <c r="E20" s="280" t="s">
        <v>5</v>
      </c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280"/>
      <c r="W20" s="280"/>
      <c r="X20" s="280"/>
      <c r="Y20" s="280"/>
      <c r="Z20" s="280"/>
      <c r="AA20" s="280"/>
      <c r="AB20" s="280"/>
      <c r="AC20" s="280"/>
      <c r="AD20" s="280"/>
      <c r="AE20" s="280"/>
      <c r="AF20" s="280"/>
      <c r="AG20" s="280"/>
      <c r="AH20" s="280"/>
      <c r="AI20" s="280"/>
      <c r="AJ20" s="280"/>
      <c r="AK20" s="280"/>
      <c r="AL20" s="280"/>
      <c r="AM20" s="280"/>
      <c r="AN20" s="280"/>
      <c r="AO20" s="25"/>
      <c r="AP20" s="25"/>
      <c r="AQ20" s="27"/>
      <c r="BS20" s="20" t="s">
        <v>36</v>
      </c>
    </row>
    <row r="21" spans="2:71" ht="6.95" customHeight="1" x14ac:dyDescent="0.3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</row>
    <row r="22" spans="2:71" ht="6.95" customHeight="1" x14ac:dyDescent="0.3">
      <c r="B22" s="24"/>
      <c r="C22" s="25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5"/>
      <c r="AQ22" s="27"/>
    </row>
    <row r="23" spans="2:71" s="1" customFormat="1" ht="25.9" customHeight="1" x14ac:dyDescent="0.3">
      <c r="B23" s="34"/>
      <c r="C23" s="35"/>
      <c r="D23" s="36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281">
        <f>ROUND(AG51,0)</f>
        <v>0</v>
      </c>
      <c r="AL23" s="282"/>
      <c r="AM23" s="282"/>
      <c r="AN23" s="282"/>
      <c r="AO23" s="282"/>
      <c r="AP23" s="35"/>
      <c r="AQ23" s="38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</row>
    <row r="25" spans="2:71" s="1" customForma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283" t="s">
        <v>39</v>
      </c>
      <c r="M25" s="283"/>
      <c r="N25" s="283"/>
      <c r="O25" s="283"/>
      <c r="P25" s="35"/>
      <c r="Q25" s="35"/>
      <c r="R25" s="35"/>
      <c r="S25" s="35"/>
      <c r="T25" s="35"/>
      <c r="U25" s="35"/>
      <c r="V25" s="35"/>
      <c r="W25" s="283" t="s">
        <v>40</v>
      </c>
      <c r="X25" s="283"/>
      <c r="Y25" s="283"/>
      <c r="Z25" s="283"/>
      <c r="AA25" s="283"/>
      <c r="AB25" s="283"/>
      <c r="AC25" s="283"/>
      <c r="AD25" s="283"/>
      <c r="AE25" s="283"/>
      <c r="AF25" s="35"/>
      <c r="AG25" s="35"/>
      <c r="AH25" s="35"/>
      <c r="AI25" s="35"/>
      <c r="AJ25" s="35"/>
      <c r="AK25" s="283" t="s">
        <v>41</v>
      </c>
      <c r="AL25" s="283"/>
      <c r="AM25" s="283"/>
      <c r="AN25" s="283"/>
      <c r="AO25" s="283"/>
      <c r="AP25" s="35"/>
      <c r="AQ25" s="38"/>
    </row>
    <row r="26" spans="2:71" s="2" customFormat="1" ht="14.45" customHeight="1" x14ac:dyDescent="0.3">
      <c r="B26" s="40"/>
      <c r="C26" s="41"/>
      <c r="D26" s="42" t="s">
        <v>42</v>
      </c>
      <c r="E26" s="41"/>
      <c r="F26" s="42" t="s">
        <v>43</v>
      </c>
      <c r="G26" s="41"/>
      <c r="H26" s="41"/>
      <c r="I26" s="41"/>
      <c r="J26" s="41"/>
      <c r="K26" s="41"/>
      <c r="L26" s="270">
        <v>0.21</v>
      </c>
      <c r="M26" s="259"/>
      <c r="N26" s="259"/>
      <c r="O26" s="259"/>
      <c r="P26" s="41"/>
      <c r="Q26" s="41"/>
      <c r="R26" s="41"/>
      <c r="S26" s="41"/>
      <c r="T26" s="41"/>
      <c r="U26" s="41"/>
      <c r="V26" s="41"/>
      <c r="W26" s="258">
        <f>ROUND(AZ51,0)</f>
        <v>0</v>
      </c>
      <c r="X26" s="259"/>
      <c r="Y26" s="259"/>
      <c r="Z26" s="259"/>
      <c r="AA26" s="259"/>
      <c r="AB26" s="259"/>
      <c r="AC26" s="259"/>
      <c r="AD26" s="259"/>
      <c r="AE26" s="259"/>
      <c r="AF26" s="41"/>
      <c r="AG26" s="41"/>
      <c r="AH26" s="41"/>
      <c r="AI26" s="41"/>
      <c r="AJ26" s="41"/>
      <c r="AK26" s="258">
        <f>ROUND(AV51,0)</f>
        <v>0</v>
      </c>
      <c r="AL26" s="259"/>
      <c r="AM26" s="259"/>
      <c r="AN26" s="259"/>
      <c r="AO26" s="259"/>
      <c r="AP26" s="41"/>
      <c r="AQ26" s="43"/>
    </row>
    <row r="27" spans="2:71" s="2" customFormat="1" ht="14.45" customHeight="1" x14ac:dyDescent="0.3">
      <c r="B27" s="40"/>
      <c r="C27" s="41"/>
      <c r="D27" s="41"/>
      <c r="E27" s="41"/>
      <c r="F27" s="42" t="s">
        <v>44</v>
      </c>
      <c r="G27" s="41"/>
      <c r="H27" s="41"/>
      <c r="I27" s="41"/>
      <c r="J27" s="41"/>
      <c r="K27" s="41"/>
      <c r="L27" s="270">
        <v>0.15</v>
      </c>
      <c r="M27" s="259"/>
      <c r="N27" s="259"/>
      <c r="O27" s="259"/>
      <c r="P27" s="41"/>
      <c r="Q27" s="41"/>
      <c r="R27" s="41"/>
      <c r="S27" s="41"/>
      <c r="T27" s="41"/>
      <c r="U27" s="41"/>
      <c r="V27" s="41"/>
      <c r="W27" s="258">
        <f>ROUND(BA51,0)</f>
        <v>0</v>
      </c>
      <c r="X27" s="259"/>
      <c r="Y27" s="259"/>
      <c r="Z27" s="259"/>
      <c r="AA27" s="259"/>
      <c r="AB27" s="259"/>
      <c r="AC27" s="259"/>
      <c r="AD27" s="259"/>
      <c r="AE27" s="259"/>
      <c r="AF27" s="41"/>
      <c r="AG27" s="41"/>
      <c r="AH27" s="41"/>
      <c r="AI27" s="41"/>
      <c r="AJ27" s="41"/>
      <c r="AK27" s="258">
        <f>ROUND(AW51,0)</f>
        <v>0</v>
      </c>
      <c r="AL27" s="259"/>
      <c r="AM27" s="259"/>
      <c r="AN27" s="259"/>
      <c r="AO27" s="259"/>
      <c r="AP27" s="41"/>
      <c r="AQ27" s="43"/>
    </row>
    <row r="28" spans="2:71" s="2" customFormat="1" ht="14.45" hidden="1" customHeight="1" x14ac:dyDescent="0.3">
      <c r="B28" s="40"/>
      <c r="C28" s="41"/>
      <c r="D28" s="41"/>
      <c r="E28" s="41"/>
      <c r="F28" s="42" t="s">
        <v>45</v>
      </c>
      <c r="G28" s="41"/>
      <c r="H28" s="41"/>
      <c r="I28" s="41"/>
      <c r="J28" s="41"/>
      <c r="K28" s="41"/>
      <c r="L28" s="270">
        <v>0.21</v>
      </c>
      <c r="M28" s="259"/>
      <c r="N28" s="259"/>
      <c r="O28" s="259"/>
      <c r="P28" s="41"/>
      <c r="Q28" s="41"/>
      <c r="R28" s="41"/>
      <c r="S28" s="41"/>
      <c r="T28" s="41"/>
      <c r="U28" s="41"/>
      <c r="V28" s="41"/>
      <c r="W28" s="258">
        <f>ROUND(BB51,0)</f>
        <v>0</v>
      </c>
      <c r="X28" s="259"/>
      <c r="Y28" s="259"/>
      <c r="Z28" s="259"/>
      <c r="AA28" s="259"/>
      <c r="AB28" s="259"/>
      <c r="AC28" s="259"/>
      <c r="AD28" s="259"/>
      <c r="AE28" s="259"/>
      <c r="AF28" s="41"/>
      <c r="AG28" s="41"/>
      <c r="AH28" s="41"/>
      <c r="AI28" s="41"/>
      <c r="AJ28" s="41"/>
      <c r="AK28" s="258">
        <v>0</v>
      </c>
      <c r="AL28" s="259"/>
      <c r="AM28" s="259"/>
      <c r="AN28" s="259"/>
      <c r="AO28" s="259"/>
      <c r="AP28" s="41"/>
      <c r="AQ28" s="43"/>
    </row>
    <row r="29" spans="2:71" s="2" customFormat="1" ht="14.45" hidden="1" customHeight="1" x14ac:dyDescent="0.3">
      <c r="B29" s="40"/>
      <c r="C29" s="41"/>
      <c r="D29" s="41"/>
      <c r="E29" s="41"/>
      <c r="F29" s="42" t="s">
        <v>46</v>
      </c>
      <c r="G29" s="41"/>
      <c r="H29" s="41"/>
      <c r="I29" s="41"/>
      <c r="J29" s="41"/>
      <c r="K29" s="41"/>
      <c r="L29" s="270">
        <v>0.15</v>
      </c>
      <c r="M29" s="259"/>
      <c r="N29" s="259"/>
      <c r="O29" s="259"/>
      <c r="P29" s="41"/>
      <c r="Q29" s="41"/>
      <c r="R29" s="41"/>
      <c r="S29" s="41"/>
      <c r="T29" s="41"/>
      <c r="U29" s="41"/>
      <c r="V29" s="41"/>
      <c r="W29" s="258">
        <f>ROUND(BC51,0)</f>
        <v>0</v>
      </c>
      <c r="X29" s="259"/>
      <c r="Y29" s="259"/>
      <c r="Z29" s="259"/>
      <c r="AA29" s="259"/>
      <c r="AB29" s="259"/>
      <c r="AC29" s="259"/>
      <c r="AD29" s="259"/>
      <c r="AE29" s="259"/>
      <c r="AF29" s="41"/>
      <c r="AG29" s="41"/>
      <c r="AH29" s="41"/>
      <c r="AI29" s="41"/>
      <c r="AJ29" s="41"/>
      <c r="AK29" s="258">
        <v>0</v>
      </c>
      <c r="AL29" s="259"/>
      <c r="AM29" s="259"/>
      <c r="AN29" s="259"/>
      <c r="AO29" s="259"/>
      <c r="AP29" s="41"/>
      <c r="AQ29" s="43"/>
    </row>
    <row r="30" spans="2:71" s="2" customFormat="1" ht="14.45" hidden="1" customHeight="1" x14ac:dyDescent="0.3">
      <c r="B30" s="40"/>
      <c r="C30" s="41"/>
      <c r="D30" s="41"/>
      <c r="E30" s="41"/>
      <c r="F30" s="42" t="s">
        <v>47</v>
      </c>
      <c r="G30" s="41"/>
      <c r="H30" s="41"/>
      <c r="I30" s="41"/>
      <c r="J30" s="41"/>
      <c r="K30" s="41"/>
      <c r="L30" s="270">
        <v>0</v>
      </c>
      <c r="M30" s="259"/>
      <c r="N30" s="259"/>
      <c r="O30" s="259"/>
      <c r="P30" s="41"/>
      <c r="Q30" s="41"/>
      <c r="R30" s="41"/>
      <c r="S30" s="41"/>
      <c r="T30" s="41"/>
      <c r="U30" s="41"/>
      <c r="V30" s="41"/>
      <c r="W30" s="258">
        <f>ROUND(BD51,0)</f>
        <v>0</v>
      </c>
      <c r="X30" s="259"/>
      <c r="Y30" s="259"/>
      <c r="Z30" s="259"/>
      <c r="AA30" s="259"/>
      <c r="AB30" s="259"/>
      <c r="AC30" s="259"/>
      <c r="AD30" s="259"/>
      <c r="AE30" s="259"/>
      <c r="AF30" s="41"/>
      <c r="AG30" s="41"/>
      <c r="AH30" s="41"/>
      <c r="AI30" s="41"/>
      <c r="AJ30" s="41"/>
      <c r="AK30" s="258">
        <v>0</v>
      </c>
      <c r="AL30" s="259"/>
      <c r="AM30" s="259"/>
      <c r="AN30" s="259"/>
      <c r="AO30" s="259"/>
      <c r="AP30" s="41"/>
      <c r="AQ30" s="43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</row>
    <row r="32" spans="2:71" s="1" customFormat="1" ht="25.9" customHeight="1" x14ac:dyDescent="0.3">
      <c r="B32" s="34"/>
      <c r="C32" s="44"/>
      <c r="D32" s="45" t="s">
        <v>48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49</v>
      </c>
      <c r="U32" s="46"/>
      <c r="V32" s="46"/>
      <c r="W32" s="46"/>
      <c r="X32" s="260" t="s">
        <v>50</v>
      </c>
      <c r="Y32" s="261"/>
      <c r="Z32" s="261"/>
      <c r="AA32" s="261"/>
      <c r="AB32" s="261"/>
      <c r="AC32" s="46"/>
      <c r="AD32" s="46"/>
      <c r="AE32" s="46"/>
      <c r="AF32" s="46"/>
      <c r="AG32" s="46"/>
      <c r="AH32" s="46"/>
      <c r="AI32" s="46"/>
      <c r="AJ32" s="46"/>
      <c r="AK32" s="262">
        <f>SUM(AK23:AK30)</f>
        <v>0</v>
      </c>
      <c r="AL32" s="261"/>
      <c r="AM32" s="261"/>
      <c r="AN32" s="261"/>
      <c r="AO32" s="263"/>
      <c r="AP32" s="44"/>
      <c r="AQ32" s="48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 x14ac:dyDescent="0.3">
      <c r="B39" s="34"/>
      <c r="C39" s="54" t="s">
        <v>51</v>
      </c>
      <c r="AR39" s="34"/>
    </row>
    <row r="40" spans="2:56" s="1" customFormat="1" ht="6.95" customHeight="1" x14ac:dyDescent="0.3">
      <c r="B40" s="34"/>
      <c r="AR40" s="34"/>
    </row>
    <row r="41" spans="2:56" s="3" customFormat="1" ht="14.45" customHeight="1" x14ac:dyDescent="0.3">
      <c r="B41" s="55"/>
      <c r="C41" s="56" t="s">
        <v>16</v>
      </c>
      <c r="L41" s="3" t="str">
        <f>K5</f>
        <v>ADIP99a</v>
      </c>
      <c r="AR41" s="55"/>
    </row>
    <row r="42" spans="2:56" s="4" customFormat="1" ht="36.950000000000003" customHeight="1" x14ac:dyDescent="0.3">
      <c r="B42" s="57"/>
      <c r="C42" s="58" t="s">
        <v>18</v>
      </c>
      <c r="L42" s="252" t="str">
        <f>K6</f>
        <v>Stavební úpravy 2.ZŠ Husitská - Dodávka - aula</v>
      </c>
      <c r="M42" s="253"/>
      <c r="N42" s="253"/>
      <c r="O42" s="253"/>
      <c r="P42" s="253"/>
      <c r="Q42" s="253"/>
      <c r="R42" s="253"/>
      <c r="S42" s="253"/>
      <c r="T42" s="253"/>
      <c r="U42" s="253"/>
      <c r="V42" s="253"/>
      <c r="W42" s="253"/>
      <c r="X42" s="253"/>
      <c r="Y42" s="253"/>
      <c r="Z42" s="253"/>
      <c r="AA42" s="253"/>
      <c r="AB42" s="253"/>
      <c r="AC42" s="253"/>
      <c r="AD42" s="253"/>
      <c r="AE42" s="253"/>
      <c r="AF42" s="253"/>
      <c r="AG42" s="253"/>
      <c r="AH42" s="253"/>
      <c r="AI42" s="253"/>
      <c r="AJ42" s="253"/>
      <c r="AK42" s="253"/>
      <c r="AL42" s="253"/>
      <c r="AM42" s="253"/>
      <c r="AN42" s="253"/>
      <c r="AO42" s="253"/>
      <c r="AR42" s="57"/>
    </row>
    <row r="43" spans="2:56" s="1" customFormat="1" ht="6.95" customHeight="1" x14ac:dyDescent="0.3">
      <c r="B43" s="34"/>
      <c r="AR43" s="34"/>
    </row>
    <row r="44" spans="2:56" s="1" customFormat="1" ht="15" x14ac:dyDescent="0.3">
      <c r="B44" s="34"/>
      <c r="C44" s="56" t="s">
        <v>22</v>
      </c>
      <c r="L44" s="59" t="str">
        <f>IF(K8="","",K8)</f>
        <v>Nová Paka</v>
      </c>
      <c r="AI44" s="56" t="s">
        <v>24</v>
      </c>
      <c r="AM44" s="266" t="str">
        <f>IF(AN8= "","",AN8)</f>
        <v>30. 1. 2017</v>
      </c>
      <c r="AN44" s="266"/>
      <c r="AR44" s="34"/>
    </row>
    <row r="45" spans="2:56" s="1" customFormat="1" ht="6.95" customHeight="1" x14ac:dyDescent="0.3">
      <c r="B45" s="34"/>
      <c r="AR45" s="34"/>
    </row>
    <row r="46" spans="2:56" s="1" customFormat="1" ht="15" x14ac:dyDescent="0.3">
      <c r="B46" s="34"/>
      <c r="C46" s="56" t="s">
        <v>28</v>
      </c>
      <c r="L46" s="3" t="str">
        <f>IF(E11= "","",E11)</f>
        <v>ZŠ Nová Paka, Husitská 1695</v>
      </c>
      <c r="AI46" s="56" t="s">
        <v>34</v>
      </c>
      <c r="AM46" s="267" t="str">
        <f>IF(E17="","",E17)</f>
        <v>Ateliér ADIP, Střelecká 437, Hradec Králové</v>
      </c>
      <c r="AN46" s="267"/>
      <c r="AO46" s="267"/>
      <c r="AP46" s="267"/>
      <c r="AR46" s="34"/>
      <c r="AS46" s="276" t="s">
        <v>52</v>
      </c>
      <c r="AT46" s="277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 x14ac:dyDescent="0.3">
      <c r="B47" s="34"/>
      <c r="C47" s="56" t="s">
        <v>32</v>
      </c>
      <c r="L47" s="3" t="str">
        <f>IF(E14="","",E14)</f>
        <v xml:space="preserve"> </v>
      </c>
      <c r="AR47" s="34"/>
      <c r="AS47" s="278"/>
      <c r="AT47" s="279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 x14ac:dyDescent="0.3">
      <c r="B48" s="34"/>
      <c r="AR48" s="34"/>
      <c r="AS48" s="278"/>
      <c r="AT48" s="279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 x14ac:dyDescent="0.3">
      <c r="B49" s="34"/>
      <c r="C49" s="254" t="s">
        <v>53</v>
      </c>
      <c r="D49" s="255"/>
      <c r="E49" s="255"/>
      <c r="F49" s="255"/>
      <c r="G49" s="255"/>
      <c r="H49" s="64"/>
      <c r="I49" s="256" t="s">
        <v>54</v>
      </c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  <c r="AF49" s="255"/>
      <c r="AG49" s="257" t="s">
        <v>55</v>
      </c>
      <c r="AH49" s="255"/>
      <c r="AI49" s="255"/>
      <c r="AJ49" s="255"/>
      <c r="AK49" s="255"/>
      <c r="AL49" s="255"/>
      <c r="AM49" s="255"/>
      <c r="AN49" s="256" t="s">
        <v>56</v>
      </c>
      <c r="AO49" s="255"/>
      <c r="AP49" s="255"/>
      <c r="AQ49" s="65" t="s">
        <v>57</v>
      </c>
      <c r="AR49" s="34"/>
      <c r="AS49" s="66" t="s">
        <v>58</v>
      </c>
      <c r="AT49" s="67" t="s">
        <v>59</v>
      </c>
      <c r="AU49" s="67" t="s">
        <v>60</v>
      </c>
      <c r="AV49" s="67" t="s">
        <v>61</v>
      </c>
      <c r="AW49" s="67" t="s">
        <v>62</v>
      </c>
      <c r="AX49" s="67" t="s">
        <v>63</v>
      </c>
      <c r="AY49" s="67" t="s">
        <v>64</v>
      </c>
      <c r="AZ49" s="67" t="s">
        <v>65</v>
      </c>
      <c r="BA49" s="67" t="s">
        <v>66</v>
      </c>
      <c r="BB49" s="67" t="s">
        <v>67</v>
      </c>
      <c r="BC49" s="67" t="s">
        <v>68</v>
      </c>
      <c r="BD49" s="68" t="s">
        <v>69</v>
      </c>
    </row>
    <row r="50" spans="1:91" s="1" customFormat="1" ht="10.9" customHeight="1" x14ac:dyDescent="0.3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 x14ac:dyDescent="0.3">
      <c r="B51" s="57"/>
      <c r="C51" s="70" t="s">
        <v>70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268">
        <f>ROUND(SUM(AG52:AG56),0)</f>
        <v>0</v>
      </c>
      <c r="AH51" s="268"/>
      <c r="AI51" s="268"/>
      <c r="AJ51" s="268"/>
      <c r="AK51" s="268"/>
      <c r="AL51" s="268"/>
      <c r="AM51" s="268"/>
      <c r="AN51" s="269">
        <f t="shared" ref="AN51:AN56" si="0">SUM(AG51,AT51)</f>
        <v>0</v>
      </c>
      <c r="AO51" s="269"/>
      <c r="AP51" s="269"/>
      <c r="AQ51" s="72" t="s">
        <v>5</v>
      </c>
      <c r="AR51" s="57"/>
      <c r="AS51" s="73">
        <f>ROUND(SUM(AS52:AS56),0)</f>
        <v>0</v>
      </c>
      <c r="AT51" s="74">
        <f t="shared" ref="AT51:AT56" si="1">ROUND(SUM(AV51:AW51),0)</f>
        <v>0</v>
      </c>
      <c r="AU51" s="75">
        <f>ROUND(SUM(AU52:AU56),5)</f>
        <v>0</v>
      </c>
      <c r="AV51" s="74">
        <f>ROUND(AZ51*L26,0)</f>
        <v>0</v>
      </c>
      <c r="AW51" s="74">
        <f>ROUND(BA51*L27,0)</f>
        <v>0</v>
      </c>
      <c r="AX51" s="74">
        <f>ROUND(BB51*L26,0)</f>
        <v>0</v>
      </c>
      <c r="AY51" s="74">
        <f>ROUND(BC51*L27,0)</f>
        <v>0</v>
      </c>
      <c r="AZ51" s="74">
        <f>ROUND(SUM(AZ52:AZ56),0)</f>
        <v>0</v>
      </c>
      <c r="BA51" s="74">
        <f>ROUND(SUM(BA52:BA56),0)</f>
        <v>0</v>
      </c>
      <c r="BB51" s="74">
        <f>ROUND(SUM(BB52:BB56),0)</f>
        <v>0</v>
      </c>
      <c r="BC51" s="74">
        <f>ROUND(SUM(BC52:BC56),0)</f>
        <v>0</v>
      </c>
      <c r="BD51" s="76">
        <f>ROUND(SUM(BD52:BD56),0)</f>
        <v>0</v>
      </c>
      <c r="BS51" s="58" t="s">
        <v>71</v>
      </c>
      <c r="BT51" s="58" t="s">
        <v>72</v>
      </c>
      <c r="BU51" s="77" t="s">
        <v>73</v>
      </c>
      <c r="BV51" s="58" t="s">
        <v>74</v>
      </c>
      <c r="BW51" s="58" t="s">
        <v>7</v>
      </c>
      <c r="BX51" s="58" t="s">
        <v>75</v>
      </c>
      <c r="CL51" s="58" t="s">
        <v>5</v>
      </c>
    </row>
    <row r="52" spans="1:91" s="5" customFormat="1" ht="16.5" customHeight="1" x14ac:dyDescent="0.3">
      <c r="A52" s="78" t="s">
        <v>76</v>
      </c>
      <c r="B52" s="79"/>
      <c r="C52" s="80"/>
      <c r="D52" s="251" t="s">
        <v>11</v>
      </c>
      <c r="E52" s="251"/>
      <c r="F52" s="251"/>
      <c r="G52" s="251"/>
      <c r="H52" s="251"/>
      <c r="I52" s="81"/>
      <c r="J52" s="251" t="s">
        <v>77</v>
      </c>
      <c r="K52" s="251"/>
      <c r="L52" s="251"/>
      <c r="M52" s="251"/>
      <c r="N52" s="251"/>
      <c r="O52" s="251"/>
      <c r="P52" s="251"/>
      <c r="Q52" s="251"/>
      <c r="R52" s="251"/>
      <c r="S52" s="251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  <c r="AD52" s="251"/>
      <c r="AE52" s="251"/>
      <c r="AF52" s="251"/>
      <c r="AG52" s="264">
        <f>'1 - Interiér'!J27</f>
        <v>0</v>
      </c>
      <c r="AH52" s="265"/>
      <c r="AI52" s="265"/>
      <c r="AJ52" s="265"/>
      <c r="AK52" s="265"/>
      <c r="AL52" s="265"/>
      <c r="AM52" s="265"/>
      <c r="AN52" s="264">
        <f t="shared" si="0"/>
        <v>0</v>
      </c>
      <c r="AO52" s="265"/>
      <c r="AP52" s="265"/>
      <c r="AQ52" s="82" t="s">
        <v>78</v>
      </c>
      <c r="AR52" s="79"/>
      <c r="AS52" s="83">
        <v>0</v>
      </c>
      <c r="AT52" s="84">
        <f t="shared" si="1"/>
        <v>0</v>
      </c>
      <c r="AU52" s="85">
        <f>'1 - Interiér'!P78</f>
        <v>0</v>
      </c>
      <c r="AV52" s="84">
        <f>'1 - Interiér'!J30</f>
        <v>0</v>
      </c>
      <c r="AW52" s="84">
        <f>'1 - Interiér'!J31</f>
        <v>0</v>
      </c>
      <c r="AX52" s="84">
        <f>'1 - Interiér'!J32</f>
        <v>0</v>
      </c>
      <c r="AY52" s="84">
        <f>'1 - Interiér'!J33</f>
        <v>0</v>
      </c>
      <c r="AZ52" s="84">
        <f>'1 - Interiér'!F30</f>
        <v>0</v>
      </c>
      <c r="BA52" s="84">
        <f>'1 - Interiér'!F31</f>
        <v>0</v>
      </c>
      <c r="BB52" s="84">
        <f>'1 - Interiér'!F32</f>
        <v>0</v>
      </c>
      <c r="BC52" s="84">
        <f>'1 - Interiér'!F33</f>
        <v>0</v>
      </c>
      <c r="BD52" s="86">
        <f>'1 - Interiér'!F34</f>
        <v>0</v>
      </c>
      <c r="BT52" s="87" t="s">
        <v>11</v>
      </c>
      <c r="BV52" s="87" t="s">
        <v>74</v>
      </c>
      <c r="BW52" s="87" t="s">
        <v>79</v>
      </c>
      <c r="BX52" s="87" t="s">
        <v>7</v>
      </c>
      <c r="CL52" s="87" t="s">
        <v>5</v>
      </c>
      <c r="CM52" s="87" t="s">
        <v>80</v>
      </c>
    </row>
    <row r="53" spans="1:91" s="5" customFormat="1" ht="16.5" customHeight="1" x14ac:dyDescent="0.3">
      <c r="A53" s="78" t="s">
        <v>76</v>
      </c>
      <c r="B53" s="79"/>
      <c r="C53" s="80"/>
      <c r="D53" s="251" t="s">
        <v>80</v>
      </c>
      <c r="E53" s="251"/>
      <c r="F53" s="251"/>
      <c r="G53" s="251"/>
      <c r="H53" s="251"/>
      <c r="I53" s="81"/>
      <c r="J53" s="251" t="s">
        <v>81</v>
      </c>
      <c r="K53" s="251"/>
      <c r="L53" s="251"/>
      <c r="M53" s="251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  <c r="AD53" s="251"/>
      <c r="AE53" s="251"/>
      <c r="AF53" s="251"/>
      <c r="AG53" s="264">
        <f>'2 - Strojní technologie'!J27</f>
        <v>0</v>
      </c>
      <c r="AH53" s="265"/>
      <c r="AI53" s="265"/>
      <c r="AJ53" s="265"/>
      <c r="AK53" s="265"/>
      <c r="AL53" s="265"/>
      <c r="AM53" s="265"/>
      <c r="AN53" s="264">
        <f t="shared" si="0"/>
        <v>0</v>
      </c>
      <c r="AO53" s="265"/>
      <c r="AP53" s="265"/>
      <c r="AQ53" s="82" t="s">
        <v>78</v>
      </c>
      <c r="AR53" s="79"/>
      <c r="AS53" s="83">
        <v>0</v>
      </c>
      <c r="AT53" s="84">
        <f t="shared" si="1"/>
        <v>0</v>
      </c>
      <c r="AU53" s="85">
        <f>'2 - Strojní technologie'!P86</f>
        <v>0</v>
      </c>
      <c r="AV53" s="84">
        <f>'2 - Strojní technologie'!J30</f>
        <v>0</v>
      </c>
      <c r="AW53" s="84">
        <f>'2 - Strojní technologie'!J31</f>
        <v>0</v>
      </c>
      <c r="AX53" s="84">
        <f>'2 - Strojní technologie'!J32</f>
        <v>0</v>
      </c>
      <c r="AY53" s="84">
        <f>'2 - Strojní technologie'!J33</f>
        <v>0</v>
      </c>
      <c r="AZ53" s="84">
        <f>'2 - Strojní technologie'!F30</f>
        <v>0</v>
      </c>
      <c r="BA53" s="84">
        <f>'2 - Strojní technologie'!F31</f>
        <v>0</v>
      </c>
      <c r="BB53" s="84">
        <f>'2 - Strojní technologie'!F32</f>
        <v>0</v>
      </c>
      <c r="BC53" s="84">
        <f>'2 - Strojní technologie'!F33</f>
        <v>0</v>
      </c>
      <c r="BD53" s="86">
        <f>'2 - Strojní technologie'!F34</f>
        <v>0</v>
      </c>
      <c r="BT53" s="87" t="s">
        <v>11</v>
      </c>
      <c r="BV53" s="87" t="s">
        <v>74</v>
      </c>
      <c r="BW53" s="87" t="s">
        <v>82</v>
      </c>
      <c r="BX53" s="87" t="s">
        <v>7</v>
      </c>
      <c r="CL53" s="87" t="s">
        <v>5</v>
      </c>
      <c r="CM53" s="87" t="s">
        <v>80</v>
      </c>
    </row>
    <row r="54" spans="1:91" s="5" customFormat="1" ht="31.5" customHeight="1" x14ac:dyDescent="0.3">
      <c r="A54" s="78" t="s">
        <v>76</v>
      </c>
      <c r="B54" s="79"/>
      <c r="C54" s="80"/>
      <c r="D54" s="251" t="s">
        <v>83</v>
      </c>
      <c r="E54" s="251"/>
      <c r="F54" s="251"/>
      <c r="G54" s="251"/>
      <c r="H54" s="251"/>
      <c r="I54" s="81"/>
      <c r="J54" s="251" t="s">
        <v>84</v>
      </c>
      <c r="K54" s="251"/>
      <c r="L54" s="251"/>
      <c r="M54" s="251"/>
      <c r="N54" s="251"/>
      <c r="O54" s="251"/>
      <c r="P54" s="251"/>
      <c r="Q54" s="251"/>
      <c r="R54" s="251"/>
      <c r="S54" s="251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  <c r="AD54" s="251"/>
      <c r="AE54" s="251"/>
      <c r="AF54" s="251"/>
      <c r="AG54" s="264">
        <f>'3 - AV a PC technika a  s...'!J27</f>
        <v>0</v>
      </c>
      <c r="AH54" s="265"/>
      <c r="AI54" s="265"/>
      <c r="AJ54" s="265"/>
      <c r="AK54" s="265"/>
      <c r="AL54" s="265"/>
      <c r="AM54" s="265"/>
      <c r="AN54" s="264">
        <f t="shared" si="0"/>
        <v>0</v>
      </c>
      <c r="AO54" s="265"/>
      <c r="AP54" s="265"/>
      <c r="AQ54" s="82" t="s">
        <v>78</v>
      </c>
      <c r="AR54" s="79"/>
      <c r="AS54" s="83">
        <v>0</v>
      </c>
      <c r="AT54" s="84">
        <f t="shared" si="1"/>
        <v>0</v>
      </c>
      <c r="AU54" s="85">
        <f>'3 - AV a PC technika a  s...'!P84</f>
        <v>0</v>
      </c>
      <c r="AV54" s="84">
        <f>'3 - AV a PC technika a  s...'!J30</f>
        <v>0</v>
      </c>
      <c r="AW54" s="84">
        <f>'3 - AV a PC technika a  s...'!J31</f>
        <v>0</v>
      </c>
      <c r="AX54" s="84">
        <f>'3 - AV a PC technika a  s...'!J32</f>
        <v>0</v>
      </c>
      <c r="AY54" s="84">
        <f>'3 - AV a PC technika a  s...'!J33</f>
        <v>0</v>
      </c>
      <c r="AZ54" s="84">
        <f>'3 - AV a PC technika a  s...'!F30</f>
        <v>0</v>
      </c>
      <c r="BA54" s="84">
        <f>'3 - AV a PC technika a  s...'!F31</f>
        <v>0</v>
      </c>
      <c r="BB54" s="84">
        <f>'3 - AV a PC technika a  s...'!F32</f>
        <v>0</v>
      </c>
      <c r="BC54" s="84">
        <f>'3 - AV a PC technika a  s...'!F33</f>
        <v>0</v>
      </c>
      <c r="BD54" s="86">
        <f>'3 - AV a PC technika a  s...'!F34</f>
        <v>0</v>
      </c>
      <c r="BT54" s="87" t="s">
        <v>11</v>
      </c>
      <c r="BV54" s="87" t="s">
        <v>74</v>
      </c>
      <c r="BW54" s="87" t="s">
        <v>85</v>
      </c>
      <c r="BX54" s="87" t="s">
        <v>7</v>
      </c>
      <c r="CL54" s="87" t="s">
        <v>5</v>
      </c>
      <c r="CM54" s="87" t="s">
        <v>80</v>
      </c>
    </row>
    <row r="55" spans="1:91" s="5" customFormat="1" ht="16.5" customHeight="1" x14ac:dyDescent="0.3">
      <c r="A55" s="78" t="s">
        <v>76</v>
      </c>
      <c r="B55" s="79"/>
      <c r="C55" s="80"/>
      <c r="D55" s="251" t="s">
        <v>86</v>
      </c>
      <c r="E55" s="251"/>
      <c r="F55" s="251"/>
      <c r="G55" s="251"/>
      <c r="H55" s="251"/>
      <c r="I55" s="81"/>
      <c r="J55" s="251" t="s">
        <v>87</v>
      </c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64">
        <f>'4 - Bezbariérovost'!J27</f>
        <v>0</v>
      </c>
      <c r="AH55" s="265"/>
      <c r="AI55" s="265"/>
      <c r="AJ55" s="265"/>
      <c r="AK55" s="265"/>
      <c r="AL55" s="265"/>
      <c r="AM55" s="265"/>
      <c r="AN55" s="264">
        <f t="shared" si="0"/>
        <v>0</v>
      </c>
      <c r="AO55" s="265"/>
      <c r="AP55" s="265"/>
      <c r="AQ55" s="82" t="s">
        <v>78</v>
      </c>
      <c r="AR55" s="79"/>
      <c r="AS55" s="83">
        <v>0</v>
      </c>
      <c r="AT55" s="84">
        <f t="shared" si="1"/>
        <v>0</v>
      </c>
      <c r="AU55" s="85">
        <f>'4 - Bezbariérovost'!P78</f>
        <v>0</v>
      </c>
      <c r="AV55" s="84">
        <f>'4 - Bezbariérovost'!J30</f>
        <v>0</v>
      </c>
      <c r="AW55" s="84">
        <f>'4 - Bezbariérovost'!J31</f>
        <v>0</v>
      </c>
      <c r="AX55" s="84">
        <f>'4 - Bezbariérovost'!J32</f>
        <v>0</v>
      </c>
      <c r="AY55" s="84">
        <f>'4 - Bezbariérovost'!J33</f>
        <v>0</v>
      </c>
      <c r="AZ55" s="84">
        <f>'4 - Bezbariérovost'!F30</f>
        <v>0</v>
      </c>
      <c r="BA55" s="84">
        <f>'4 - Bezbariérovost'!F31</f>
        <v>0</v>
      </c>
      <c r="BB55" s="84">
        <f>'4 - Bezbariérovost'!F32</f>
        <v>0</v>
      </c>
      <c r="BC55" s="84">
        <f>'4 - Bezbariérovost'!F33</f>
        <v>0</v>
      </c>
      <c r="BD55" s="86">
        <f>'4 - Bezbariérovost'!F34</f>
        <v>0</v>
      </c>
      <c r="BT55" s="87" t="s">
        <v>11</v>
      </c>
      <c r="BV55" s="87" t="s">
        <v>74</v>
      </c>
      <c r="BW55" s="87" t="s">
        <v>88</v>
      </c>
      <c r="BX55" s="87" t="s">
        <v>7</v>
      </c>
      <c r="CL55" s="87" t="s">
        <v>5</v>
      </c>
      <c r="CM55" s="87" t="s">
        <v>80</v>
      </c>
    </row>
    <row r="56" spans="1:91" s="5" customFormat="1" ht="16.5" customHeight="1" x14ac:dyDescent="0.3">
      <c r="A56" s="78" t="s">
        <v>76</v>
      </c>
      <c r="B56" s="79"/>
      <c r="C56" s="80"/>
      <c r="D56" s="251" t="s">
        <v>89</v>
      </c>
      <c r="E56" s="251"/>
      <c r="F56" s="251"/>
      <c r="G56" s="251"/>
      <c r="H56" s="251"/>
      <c r="I56" s="81"/>
      <c r="J56" s="251" t="s">
        <v>90</v>
      </c>
      <c r="K56" s="251"/>
      <c r="L56" s="251"/>
      <c r="M56" s="251"/>
      <c r="N56" s="251"/>
      <c r="O56" s="251"/>
      <c r="P56" s="251"/>
      <c r="Q56" s="251"/>
      <c r="R56" s="251"/>
      <c r="S56" s="251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  <c r="AD56" s="251"/>
      <c r="AE56" s="251"/>
      <c r="AF56" s="251"/>
      <c r="AG56" s="264">
        <f>'5 - Vedlejší náklady'!J27</f>
        <v>0</v>
      </c>
      <c r="AH56" s="265"/>
      <c r="AI56" s="265"/>
      <c r="AJ56" s="265"/>
      <c r="AK56" s="265"/>
      <c r="AL56" s="265"/>
      <c r="AM56" s="265"/>
      <c r="AN56" s="264">
        <f t="shared" si="0"/>
        <v>0</v>
      </c>
      <c r="AO56" s="265"/>
      <c r="AP56" s="265"/>
      <c r="AQ56" s="82" t="s">
        <v>78</v>
      </c>
      <c r="AR56" s="79"/>
      <c r="AS56" s="88">
        <v>0</v>
      </c>
      <c r="AT56" s="89">
        <f t="shared" si="1"/>
        <v>0</v>
      </c>
      <c r="AU56" s="90">
        <f>'5 - Vedlejší náklady'!P86</f>
        <v>0</v>
      </c>
      <c r="AV56" s="89">
        <f>'5 - Vedlejší náklady'!J30</f>
        <v>0</v>
      </c>
      <c r="AW56" s="89">
        <f>'5 - Vedlejší náklady'!J31</f>
        <v>0</v>
      </c>
      <c r="AX56" s="89">
        <f>'5 - Vedlejší náklady'!J32</f>
        <v>0</v>
      </c>
      <c r="AY56" s="89">
        <f>'5 - Vedlejší náklady'!J33</f>
        <v>0</v>
      </c>
      <c r="AZ56" s="89">
        <f>'5 - Vedlejší náklady'!F30</f>
        <v>0</v>
      </c>
      <c r="BA56" s="89">
        <f>'5 - Vedlejší náklady'!F31</f>
        <v>0</v>
      </c>
      <c r="BB56" s="89">
        <f>'5 - Vedlejší náklady'!F32</f>
        <v>0</v>
      </c>
      <c r="BC56" s="89">
        <f>'5 - Vedlejší náklady'!F33</f>
        <v>0</v>
      </c>
      <c r="BD56" s="91">
        <f>'5 - Vedlejší náklady'!F34</f>
        <v>0</v>
      </c>
      <c r="BT56" s="87" t="s">
        <v>11</v>
      </c>
      <c r="BV56" s="87" t="s">
        <v>74</v>
      </c>
      <c r="BW56" s="87" t="s">
        <v>91</v>
      </c>
      <c r="BX56" s="87" t="s">
        <v>7</v>
      </c>
      <c r="CL56" s="87" t="s">
        <v>5</v>
      </c>
      <c r="CM56" s="87" t="s">
        <v>80</v>
      </c>
    </row>
    <row r="57" spans="1:91" s="1" customFormat="1" ht="30" customHeight="1" x14ac:dyDescent="0.3">
      <c r="B57" s="34"/>
      <c r="AR57" s="34"/>
    </row>
    <row r="58" spans="1:91" s="1" customFormat="1" ht="6.95" customHeight="1" x14ac:dyDescent="0.3"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34"/>
    </row>
  </sheetData>
  <mergeCells count="55">
    <mergeCell ref="L29:O29"/>
    <mergeCell ref="L25:O25"/>
    <mergeCell ref="L26:O26"/>
    <mergeCell ref="L27:O27"/>
    <mergeCell ref="L28:O28"/>
    <mergeCell ref="L30:O30"/>
    <mergeCell ref="K5:AO5"/>
    <mergeCell ref="K6:AO6"/>
    <mergeCell ref="AR2:BE2"/>
    <mergeCell ref="AS46:AT48"/>
    <mergeCell ref="E20:AN20"/>
    <mergeCell ref="AK23:AO23"/>
    <mergeCell ref="W25:AE25"/>
    <mergeCell ref="AK25:AO25"/>
    <mergeCell ref="W26:AE26"/>
    <mergeCell ref="AK26:AO26"/>
    <mergeCell ref="W27:AE27"/>
    <mergeCell ref="AK27:AO27"/>
    <mergeCell ref="W28:AE28"/>
    <mergeCell ref="AK28:AO28"/>
    <mergeCell ref="W29:AE29"/>
    <mergeCell ref="AN53:AP53"/>
    <mergeCell ref="AM44:AN44"/>
    <mergeCell ref="AM46:AP46"/>
    <mergeCell ref="AN49:AP49"/>
    <mergeCell ref="AN52:AP52"/>
    <mergeCell ref="AG52:AM52"/>
    <mergeCell ref="AG53:AM53"/>
    <mergeCell ref="AG51:AM51"/>
    <mergeCell ref="AN51:AP51"/>
    <mergeCell ref="AN54:AP54"/>
    <mergeCell ref="AG54:AM54"/>
    <mergeCell ref="AN55:AP55"/>
    <mergeCell ref="AG55:AM55"/>
    <mergeCell ref="AN56:AP56"/>
    <mergeCell ref="AG56:AM56"/>
    <mergeCell ref="AK29:AO29"/>
    <mergeCell ref="W30:AE30"/>
    <mergeCell ref="AK30:AO30"/>
    <mergeCell ref="X32:AB32"/>
    <mergeCell ref="AK32:AO32"/>
    <mergeCell ref="L42:AO42"/>
    <mergeCell ref="C49:G49"/>
    <mergeCell ref="I49:AF49"/>
    <mergeCell ref="AG49:AM49"/>
    <mergeCell ref="D52:H52"/>
    <mergeCell ref="J52:AF52"/>
    <mergeCell ref="D56:H56"/>
    <mergeCell ref="J56:AF56"/>
    <mergeCell ref="D53:H53"/>
    <mergeCell ref="J53:AF53"/>
    <mergeCell ref="D54:H54"/>
    <mergeCell ref="J54:AF54"/>
    <mergeCell ref="D55:H55"/>
    <mergeCell ref="J55:AF55"/>
  </mergeCells>
  <hyperlinks>
    <hyperlink ref="K1:S1" location="C2" display="1) Rekapitulace stavby"/>
    <hyperlink ref="W1:AI1" location="C51" display="2) Rekapitulace objektů stavby a soupisů prací"/>
    <hyperlink ref="A52" location="'1 - Interiér'!C2" display="/"/>
    <hyperlink ref="A53" location="'2 - Strojní technologie'!C2" display="/"/>
    <hyperlink ref="A54" location="'3 - AV a PC technika a  s...'!C2" display="/"/>
    <hyperlink ref="A55" location="'4 - Bezbariérovost'!C2" display="/"/>
    <hyperlink ref="A56" location="'5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74" activePane="bottomLeft" state="frozen"/>
      <selection pane="bottomLeft" activeCell="I81" sqref="I8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92</v>
      </c>
      <c r="G1" s="288" t="s">
        <v>93</v>
      </c>
      <c r="H1" s="288"/>
      <c r="I1" s="13"/>
      <c r="J1" s="93" t="s">
        <v>94</v>
      </c>
      <c r="K1" s="14" t="s">
        <v>95</v>
      </c>
      <c r="L1" s="93" t="s">
        <v>96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74" t="s">
        <v>8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20" t="s">
        <v>79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80</v>
      </c>
    </row>
    <row r="4" spans="1:70" ht="36.950000000000003" customHeight="1" x14ac:dyDescent="0.3">
      <c r="B4" s="24"/>
      <c r="C4" s="25"/>
      <c r="D4" s="26" t="s">
        <v>97</v>
      </c>
      <c r="E4" s="25"/>
      <c r="F4" s="25"/>
      <c r="G4" s="25"/>
      <c r="H4" s="25"/>
      <c r="I4" s="25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289" t="str">
        <f>'Rekapitulace stavby'!K6</f>
        <v>Stavební úpravy 2.ZŠ Husitská - Dodávka - aula</v>
      </c>
      <c r="F7" s="290"/>
      <c r="G7" s="290"/>
      <c r="H7" s="290"/>
      <c r="I7" s="25"/>
      <c r="J7" s="25"/>
      <c r="K7" s="27"/>
    </row>
    <row r="8" spans="1:70" s="1" customFormat="1" ht="15" x14ac:dyDescent="0.3">
      <c r="B8" s="34"/>
      <c r="C8" s="35"/>
      <c r="D8" s="32" t="s">
        <v>98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291" t="s">
        <v>99</v>
      </c>
      <c r="F9" s="292"/>
      <c r="G9" s="292"/>
      <c r="H9" s="292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20</v>
      </c>
      <c r="E11" s="35"/>
      <c r="F11" s="30" t="s">
        <v>5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22</v>
      </c>
      <c r="E12" s="35"/>
      <c r="F12" s="30" t="s">
        <v>33</v>
      </c>
      <c r="G12" s="35"/>
      <c r="H12" s="35"/>
      <c r="I12" s="32" t="s">
        <v>24</v>
      </c>
      <c r="J12" s="95" t="str">
        <f>'Rekapitulace stavby'!AN8</f>
        <v>30. 1. 2017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28</v>
      </c>
      <c r="E14" s="35"/>
      <c r="F14" s="35"/>
      <c r="G14" s="35"/>
      <c r="H14" s="35"/>
      <c r="I14" s="32" t="s">
        <v>29</v>
      </c>
      <c r="J14" s="30" t="str">
        <f>IF('Rekapitulace stavby'!AN10="","",'Rekapitulace stavby'!AN10)</f>
        <v/>
      </c>
      <c r="K14" s="38"/>
    </row>
    <row r="15" spans="1:70" s="1" customFormat="1" ht="18" customHeight="1" x14ac:dyDescent="0.3">
      <c r="B15" s="34"/>
      <c r="C15" s="35"/>
      <c r="D15" s="35"/>
      <c r="E15" s="30" t="str">
        <f>IF('Rekapitulace stavby'!E11="","",'Rekapitulace stavby'!E11)</f>
        <v>ZŠ Nová Paka, Husitská 1695</v>
      </c>
      <c r="F15" s="35"/>
      <c r="G15" s="35"/>
      <c r="H15" s="35"/>
      <c r="I15" s="32" t="s">
        <v>31</v>
      </c>
      <c r="J15" s="30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32</v>
      </c>
      <c r="E17" s="35"/>
      <c r="F17" s="35"/>
      <c r="G17" s="35"/>
      <c r="H17" s="35"/>
      <c r="I17" s="32" t="s">
        <v>29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31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34</v>
      </c>
      <c r="E20" s="35"/>
      <c r="F20" s="35"/>
      <c r="G20" s="35"/>
      <c r="H20" s="35"/>
      <c r="I20" s="32" t="s">
        <v>29</v>
      </c>
      <c r="J20" s="30" t="str">
        <f>IF('Rekapitulace stavby'!AN16="","",'Rekapitulace stavby'!AN16)</f>
        <v/>
      </c>
      <c r="K20" s="38"/>
    </row>
    <row r="21" spans="2:11" s="1" customFormat="1" ht="18" customHeight="1" x14ac:dyDescent="0.3">
      <c r="B21" s="34"/>
      <c r="C21" s="35"/>
      <c r="D21" s="35"/>
      <c r="E21" s="30" t="str">
        <f>IF('Rekapitulace stavby'!E17="","",'Rekapitulace stavby'!E17)</f>
        <v>Ateliér ADIP, Střelecká 437, Hradec Králové</v>
      </c>
      <c r="F21" s="35"/>
      <c r="G21" s="35"/>
      <c r="H21" s="35"/>
      <c r="I21" s="32" t="s">
        <v>31</v>
      </c>
      <c r="J21" s="30" t="str">
        <f>IF('Rekapitulace stavby'!AN17="","",'Rekapitulace stavby'!AN17)</f>
        <v/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37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280" t="s">
        <v>5</v>
      </c>
      <c r="F24" s="280"/>
      <c r="G24" s="280"/>
      <c r="H24" s="280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38</v>
      </c>
      <c r="E27" s="35"/>
      <c r="F27" s="35"/>
      <c r="G27" s="35"/>
      <c r="H27" s="35"/>
      <c r="I27" s="35"/>
      <c r="J27" s="101">
        <f>ROUND(J78,0)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39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2">
        <f>ROUND(SUM(BE78:BE94), 0)</f>
        <v>0</v>
      </c>
      <c r="G30" s="35"/>
      <c r="H30" s="35"/>
      <c r="I30" s="103">
        <v>0.21</v>
      </c>
      <c r="J30" s="102">
        <f>ROUND(ROUND((SUM(BE78:BE94)),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2">
        <f>ROUND(SUM(BF78:BF94), 0)</f>
        <v>0</v>
      </c>
      <c r="G31" s="35"/>
      <c r="H31" s="35"/>
      <c r="I31" s="103">
        <v>0.15</v>
      </c>
      <c r="J31" s="102">
        <f>ROUND(ROUND((SUM(BF78:BF94)),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2">
        <f>ROUND(SUM(BG78:BG94), 0)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2">
        <f>ROUND(SUM(BH78:BH94), 0)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2">
        <f>ROUND(SUM(BI78:BI94), 0)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48</v>
      </c>
      <c r="E36" s="64"/>
      <c r="F36" s="64"/>
      <c r="G36" s="106" t="s">
        <v>49</v>
      </c>
      <c r="H36" s="107" t="s">
        <v>50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100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18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289" t="str">
        <f>E7</f>
        <v>Stavební úpravy 2.ZŠ Husitská - Dodávka - aula</v>
      </c>
      <c r="F45" s="290"/>
      <c r="G45" s="290"/>
      <c r="H45" s="290"/>
      <c r="I45" s="35"/>
      <c r="J45" s="35"/>
      <c r="K45" s="38"/>
    </row>
    <row r="46" spans="2:11" s="1" customFormat="1" ht="14.45" customHeight="1" x14ac:dyDescent="0.3">
      <c r="B46" s="34"/>
      <c r="C46" s="32" t="s">
        <v>98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291" t="str">
        <f>E9</f>
        <v>1 - Interiér</v>
      </c>
      <c r="F47" s="292"/>
      <c r="G47" s="292"/>
      <c r="H47" s="292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22</v>
      </c>
      <c r="D49" s="35"/>
      <c r="E49" s="35"/>
      <c r="F49" s="30" t="str">
        <f>F12</f>
        <v xml:space="preserve"> </v>
      </c>
      <c r="G49" s="35"/>
      <c r="H49" s="35"/>
      <c r="I49" s="32" t="s">
        <v>24</v>
      </c>
      <c r="J49" s="95" t="str">
        <f>IF(J12="","",J12)</f>
        <v>30. 1. 2017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28</v>
      </c>
      <c r="D51" s="35"/>
      <c r="E51" s="35"/>
      <c r="F51" s="30" t="str">
        <f>E15</f>
        <v>ZŠ Nová Paka, Husitská 1695</v>
      </c>
      <c r="G51" s="35"/>
      <c r="H51" s="35"/>
      <c r="I51" s="32" t="s">
        <v>34</v>
      </c>
      <c r="J51" s="280" t="str">
        <f>E21</f>
        <v>Ateliér ADIP, Střelecká 437, Hradec Králové</v>
      </c>
      <c r="K51" s="38"/>
    </row>
    <row r="52" spans="2:47" s="1" customFormat="1" ht="14.45" customHeight="1" x14ac:dyDescent="0.3">
      <c r="B52" s="34"/>
      <c r="C52" s="32" t="s">
        <v>32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84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101</v>
      </c>
      <c r="D54" s="104"/>
      <c r="E54" s="104"/>
      <c r="F54" s="104"/>
      <c r="G54" s="104"/>
      <c r="H54" s="104"/>
      <c r="I54" s="104"/>
      <c r="J54" s="112" t="s">
        <v>102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103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104</v>
      </c>
    </row>
    <row r="57" spans="2:47" s="7" customFormat="1" ht="24.95" customHeight="1" x14ac:dyDescent="0.3">
      <c r="B57" s="115"/>
      <c r="C57" s="116"/>
      <c r="D57" s="117" t="s">
        <v>105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106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 x14ac:dyDescent="0.3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 x14ac:dyDescent="0.3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 x14ac:dyDescent="0.3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 x14ac:dyDescent="0.3">
      <c r="B65" s="34"/>
      <c r="C65" s="54" t="s">
        <v>107</v>
      </c>
      <c r="L65" s="34"/>
    </row>
    <row r="66" spans="2:63" s="1" customFormat="1" ht="6.95" customHeight="1" x14ac:dyDescent="0.3">
      <c r="B66" s="34"/>
      <c r="L66" s="34"/>
    </row>
    <row r="67" spans="2:63" s="1" customFormat="1" ht="14.45" customHeight="1" x14ac:dyDescent="0.3">
      <c r="B67" s="34"/>
      <c r="C67" s="56" t="s">
        <v>18</v>
      </c>
      <c r="L67" s="34"/>
    </row>
    <row r="68" spans="2:63" s="1" customFormat="1" ht="16.5" customHeight="1" x14ac:dyDescent="0.3">
      <c r="B68" s="34"/>
      <c r="E68" s="285" t="str">
        <f>E7</f>
        <v>Stavební úpravy 2.ZŠ Husitská - Dodávka - aula</v>
      </c>
      <c r="F68" s="286"/>
      <c r="G68" s="286"/>
      <c r="H68" s="286"/>
      <c r="L68" s="34"/>
    </row>
    <row r="69" spans="2:63" s="1" customFormat="1" ht="14.45" customHeight="1" x14ac:dyDescent="0.3">
      <c r="B69" s="34"/>
      <c r="C69" s="56" t="s">
        <v>98</v>
      </c>
      <c r="L69" s="34"/>
    </row>
    <row r="70" spans="2:63" s="1" customFormat="1" ht="17.25" customHeight="1" x14ac:dyDescent="0.3">
      <c r="B70" s="34"/>
      <c r="E70" s="252" t="str">
        <f>E9</f>
        <v>1 - Interiér</v>
      </c>
      <c r="F70" s="287"/>
      <c r="G70" s="287"/>
      <c r="H70" s="287"/>
      <c r="L70" s="34"/>
    </row>
    <row r="71" spans="2:63" s="1" customFormat="1" ht="6.95" customHeight="1" x14ac:dyDescent="0.3">
      <c r="B71" s="34"/>
      <c r="L71" s="34"/>
    </row>
    <row r="72" spans="2:63" s="1" customFormat="1" ht="18" customHeight="1" x14ac:dyDescent="0.3">
      <c r="B72" s="34"/>
      <c r="C72" s="56" t="s">
        <v>22</v>
      </c>
      <c r="F72" s="127" t="str">
        <f>F12</f>
        <v xml:space="preserve"> </v>
      </c>
      <c r="I72" s="56" t="s">
        <v>24</v>
      </c>
      <c r="J72" s="60" t="str">
        <f>IF(J12="","",J12)</f>
        <v>30. 1. 2017</v>
      </c>
      <c r="L72" s="34"/>
    </row>
    <row r="73" spans="2:63" s="1" customFormat="1" ht="6.95" customHeight="1" x14ac:dyDescent="0.3">
      <c r="B73" s="34"/>
      <c r="L73" s="34"/>
    </row>
    <row r="74" spans="2:63" s="1" customFormat="1" ht="15" x14ac:dyDescent="0.3">
      <c r="B74" s="34"/>
      <c r="C74" s="56" t="s">
        <v>28</v>
      </c>
      <c r="F74" s="127" t="str">
        <f>E15</f>
        <v>ZŠ Nová Paka, Husitská 1695</v>
      </c>
      <c r="I74" s="56" t="s">
        <v>34</v>
      </c>
      <c r="J74" s="127" t="str">
        <f>E21</f>
        <v>Ateliér ADIP, Střelecká 437, Hradec Králové</v>
      </c>
      <c r="L74" s="34"/>
    </row>
    <row r="75" spans="2:63" s="1" customFormat="1" ht="14.45" customHeight="1" x14ac:dyDescent="0.3">
      <c r="B75" s="34"/>
      <c r="C75" s="56" t="s">
        <v>32</v>
      </c>
      <c r="F75" s="127" t="str">
        <f>IF(E18="","",E18)</f>
        <v xml:space="preserve"> </v>
      </c>
      <c r="L75" s="34"/>
    </row>
    <row r="76" spans="2:63" s="1" customFormat="1" ht="10.35" customHeight="1" x14ac:dyDescent="0.3">
      <c r="B76" s="34"/>
      <c r="L76" s="34"/>
    </row>
    <row r="77" spans="2:63" s="9" customFormat="1" ht="29.25" customHeight="1" x14ac:dyDescent="0.3">
      <c r="B77" s="128"/>
      <c r="C77" s="129" t="s">
        <v>108</v>
      </c>
      <c r="D77" s="130" t="s">
        <v>57</v>
      </c>
      <c r="E77" s="130" t="s">
        <v>53</v>
      </c>
      <c r="F77" s="130" t="s">
        <v>109</v>
      </c>
      <c r="G77" s="130" t="s">
        <v>110</v>
      </c>
      <c r="H77" s="130" t="s">
        <v>111</v>
      </c>
      <c r="I77" s="130" t="s">
        <v>112</v>
      </c>
      <c r="J77" s="130" t="s">
        <v>102</v>
      </c>
      <c r="K77" s="131" t="s">
        <v>113</v>
      </c>
      <c r="L77" s="128"/>
      <c r="M77" s="66" t="s">
        <v>114</v>
      </c>
      <c r="N77" s="67" t="s">
        <v>42</v>
      </c>
      <c r="O77" s="67" t="s">
        <v>115</v>
      </c>
      <c r="P77" s="67" t="s">
        <v>116</v>
      </c>
      <c r="Q77" s="67" t="s">
        <v>117</v>
      </c>
      <c r="R77" s="67" t="s">
        <v>118</v>
      </c>
      <c r="S77" s="67" t="s">
        <v>119</v>
      </c>
      <c r="T77" s="68" t="s">
        <v>120</v>
      </c>
    </row>
    <row r="78" spans="2:63" s="1" customFormat="1" ht="29.25" customHeight="1" x14ac:dyDescent="0.35">
      <c r="B78" s="34"/>
      <c r="C78" s="70" t="s">
        <v>103</v>
      </c>
      <c r="J78" s="132">
        <f>BK78</f>
        <v>0</v>
      </c>
      <c r="L78" s="34"/>
      <c r="M78" s="69"/>
      <c r="N78" s="61"/>
      <c r="O78" s="61"/>
      <c r="P78" s="133">
        <f>P79</f>
        <v>0</v>
      </c>
      <c r="Q78" s="61"/>
      <c r="R78" s="133">
        <f>R79</f>
        <v>0</v>
      </c>
      <c r="S78" s="61"/>
      <c r="T78" s="134">
        <f>T79</f>
        <v>0</v>
      </c>
      <c r="AT78" s="20" t="s">
        <v>71</v>
      </c>
      <c r="AU78" s="20" t="s">
        <v>104</v>
      </c>
      <c r="BK78" s="135">
        <f>BK79</f>
        <v>0</v>
      </c>
    </row>
    <row r="79" spans="2:63" s="10" customFormat="1" ht="37.35" customHeight="1" x14ac:dyDescent="0.35">
      <c r="B79" s="136"/>
      <c r="D79" s="137" t="s">
        <v>71</v>
      </c>
      <c r="E79" s="138" t="s">
        <v>121</v>
      </c>
      <c r="F79" s="138" t="s">
        <v>122</v>
      </c>
      <c r="J79" s="139">
        <f>BK79</f>
        <v>0</v>
      </c>
      <c r="L79" s="136"/>
      <c r="M79" s="140"/>
      <c r="N79" s="141"/>
      <c r="O79" s="141"/>
      <c r="P79" s="142">
        <f>P80</f>
        <v>0</v>
      </c>
      <c r="Q79" s="141"/>
      <c r="R79" s="142">
        <f>R80</f>
        <v>0</v>
      </c>
      <c r="S79" s="141"/>
      <c r="T79" s="143">
        <f>T80</f>
        <v>0</v>
      </c>
      <c r="AR79" s="137" t="s">
        <v>80</v>
      </c>
      <c r="AT79" s="144" t="s">
        <v>71</v>
      </c>
      <c r="AU79" s="144" t="s">
        <v>72</v>
      </c>
      <c r="AY79" s="137" t="s">
        <v>123</v>
      </c>
      <c r="BK79" s="145">
        <f>BK80</f>
        <v>0</v>
      </c>
    </row>
    <row r="80" spans="2:63" s="10" customFormat="1" ht="19.899999999999999" customHeight="1" x14ac:dyDescent="0.3">
      <c r="B80" s="136"/>
      <c r="D80" s="137" t="s">
        <v>71</v>
      </c>
      <c r="E80" s="146" t="s">
        <v>124</v>
      </c>
      <c r="F80" s="146" t="s">
        <v>125</v>
      </c>
      <c r="J80" s="147">
        <f>BK80</f>
        <v>0</v>
      </c>
      <c r="L80" s="136"/>
      <c r="M80" s="140"/>
      <c r="N80" s="141"/>
      <c r="O80" s="141"/>
      <c r="P80" s="142">
        <f>SUM(P81:P94)</f>
        <v>0</v>
      </c>
      <c r="Q80" s="141"/>
      <c r="R80" s="142">
        <f>SUM(R81:R94)</f>
        <v>0</v>
      </c>
      <c r="S80" s="141"/>
      <c r="T80" s="143">
        <f>SUM(T81:T94)</f>
        <v>0</v>
      </c>
      <c r="AR80" s="137" t="s">
        <v>80</v>
      </c>
      <c r="AT80" s="144" t="s">
        <v>71</v>
      </c>
      <c r="AU80" s="144" t="s">
        <v>11</v>
      </c>
      <c r="AY80" s="137" t="s">
        <v>123</v>
      </c>
      <c r="BK80" s="145">
        <f>SUM(BK81:BK94)</f>
        <v>0</v>
      </c>
    </row>
    <row r="81" spans="2:65" s="1" customFormat="1" ht="27" customHeight="1" x14ac:dyDescent="0.3">
      <c r="B81" s="148"/>
      <c r="C81" s="149" t="s">
        <v>11</v>
      </c>
      <c r="D81" s="149" t="s">
        <v>126</v>
      </c>
      <c r="E81" s="150" t="s">
        <v>11</v>
      </c>
      <c r="F81" s="151" t="s">
        <v>710</v>
      </c>
      <c r="G81" s="152" t="s">
        <v>127</v>
      </c>
      <c r="H81" s="153">
        <v>1</v>
      </c>
      <c r="I81" s="154"/>
      <c r="J81" s="154">
        <f t="shared" ref="J81:J94" si="0">ROUND(I81*H81,0)</f>
        <v>0</v>
      </c>
      <c r="K81" s="151" t="s">
        <v>5</v>
      </c>
      <c r="L81" s="155"/>
      <c r="M81" s="156" t="s">
        <v>5</v>
      </c>
      <c r="N81" s="157" t="s">
        <v>43</v>
      </c>
      <c r="O81" s="158">
        <v>0</v>
      </c>
      <c r="P81" s="158">
        <f t="shared" ref="P81:P94" si="1">O81*H81</f>
        <v>0</v>
      </c>
      <c r="Q81" s="158">
        <v>0</v>
      </c>
      <c r="R81" s="158">
        <f t="shared" ref="R81:R94" si="2">Q81*H81</f>
        <v>0</v>
      </c>
      <c r="S81" s="158">
        <v>0</v>
      </c>
      <c r="T81" s="159">
        <f t="shared" ref="T81:T94" si="3">S81*H81</f>
        <v>0</v>
      </c>
      <c r="AR81" s="20" t="s">
        <v>128</v>
      </c>
      <c r="AT81" s="20" t="s">
        <v>126</v>
      </c>
      <c r="AU81" s="20" t="s">
        <v>80</v>
      </c>
      <c r="AY81" s="20" t="s">
        <v>123</v>
      </c>
      <c r="BE81" s="160">
        <f t="shared" ref="BE81:BE94" si="4">IF(N81="základní",J81,0)</f>
        <v>0</v>
      </c>
      <c r="BF81" s="160">
        <f t="shared" ref="BF81:BF94" si="5">IF(N81="snížená",J81,0)</f>
        <v>0</v>
      </c>
      <c r="BG81" s="160">
        <f t="shared" ref="BG81:BG94" si="6">IF(N81="zákl. přenesená",J81,0)</f>
        <v>0</v>
      </c>
      <c r="BH81" s="160">
        <f t="shared" ref="BH81:BH94" si="7">IF(N81="sníž. přenesená",J81,0)</f>
        <v>0</v>
      </c>
      <c r="BI81" s="160">
        <f t="shared" ref="BI81:BI94" si="8">IF(N81="nulová",J81,0)</f>
        <v>0</v>
      </c>
      <c r="BJ81" s="20" t="s">
        <v>11</v>
      </c>
      <c r="BK81" s="160">
        <f t="shared" ref="BK81:BK94" si="9">ROUND(I81*H81,0)</f>
        <v>0</v>
      </c>
      <c r="BL81" s="20" t="s">
        <v>86</v>
      </c>
      <c r="BM81" s="20" t="s">
        <v>80</v>
      </c>
    </row>
    <row r="82" spans="2:65" s="1" customFormat="1" ht="28.5" customHeight="1" x14ac:dyDescent="0.3">
      <c r="B82" s="148"/>
      <c r="C82" s="149" t="s">
        <v>80</v>
      </c>
      <c r="D82" s="149" t="s">
        <v>126</v>
      </c>
      <c r="E82" s="150" t="s">
        <v>80</v>
      </c>
      <c r="F82" s="151" t="s">
        <v>711</v>
      </c>
      <c r="G82" s="152" t="s">
        <v>127</v>
      </c>
      <c r="H82" s="153">
        <v>1</v>
      </c>
      <c r="I82" s="154"/>
      <c r="J82" s="154">
        <f t="shared" si="0"/>
        <v>0</v>
      </c>
      <c r="K82" s="151" t="s">
        <v>5</v>
      </c>
      <c r="L82" s="155"/>
      <c r="M82" s="156" t="s">
        <v>5</v>
      </c>
      <c r="N82" s="157" t="s">
        <v>43</v>
      </c>
      <c r="O82" s="158">
        <v>0</v>
      </c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AR82" s="20" t="s">
        <v>128</v>
      </c>
      <c r="AT82" s="20" t="s">
        <v>126</v>
      </c>
      <c r="AU82" s="20" t="s">
        <v>80</v>
      </c>
      <c r="AY82" s="20" t="s">
        <v>123</v>
      </c>
      <c r="BE82" s="160">
        <f t="shared" si="4"/>
        <v>0</v>
      </c>
      <c r="BF82" s="160">
        <f t="shared" si="5"/>
        <v>0</v>
      </c>
      <c r="BG82" s="160">
        <f t="shared" si="6"/>
        <v>0</v>
      </c>
      <c r="BH82" s="160">
        <f t="shared" si="7"/>
        <v>0</v>
      </c>
      <c r="BI82" s="160">
        <f t="shared" si="8"/>
        <v>0</v>
      </c>
      <c r="BJ82" s="20" t="s">
        <v>11</v>
      </c>
      <c r="BK82" s="160">
        <f t="shared" si="9"/>
        <v>0</v>
      </c>
      <c r="BL82" s="20" t="s">
        <v>86</v>
      </c>
      <c r="BM82" s="20" t="s">
        <v>86</v>
      </c>
    </row>
    <row r="83" spans="2:65" s="1" customFormat="1" ht="28.5" customHeight="1" x14ac:dyDescent="0.3">
      <c r="B83" s="148"/>
      <c r="C83" s="149" t="s">
        <v>83</v>
      </c>
      <c r="D83" s="149" t="s">
        <v>126</v>
      </c>
      <c r="E83" s="150" t="s">
        <v>83</v>
      </c>
      <c r="F83" s="151" t="s">
        <v>712</v>
      </c>
      <c r="G83" s="152" t="s">
        <v>127</v>
      </c>
      <c r="H83" s="153">
        <v>9</v>
      </c>
      <c r="I83" s="154"/>
      <c r="J83" s="154">
        <f t="shared" si="0"/>
        <v>0</v>
      </c>
      <c r="K83" s="151" t="s">
        <v>5</v>
      </c>
      <c r="L83" s="155"/>
      <c r="M83" s="156" t="s">
        <v>5</v>
      </c>
      <c r="N83" s="157" t="s">
        <v>43</v>
      </c>
      <c r="O83" s="158">
        <v>0</v>
      </c>
      <c r="P83" s="158">
        <f t="shared" si="1"/>
        <v>0</v>
      </c>
      <c r="Q83" s="158">
        <v>0</v>
      </c>
      <c r="R83" s="158">
        <f t="shared" si="2"/>
        <v>0</v>
      </c>
      <c r="S83" s="158">
        <v>0</v>
      </c>
      <c r="T83" s="159">
        <f t="shared" si="3"/>
        <v>0</v>
      </c>
      <c r="AR83" s="20" t="s">
        <v>128</v>
      </c>
      <c r="AT83" s="20" t="s">
        <v>126</v>
      </c>
      <c r="AU83" s="20" t="s">
        <v>80</v>
      </c>
      <c r="AY83" s="20" t="s">
        <v>123</v>
      </c>
      <c r="BE83" s="160">
        <f t="shared" si="4"/>
        <v>0</v>
      </c>
      <c r="BF83" s="160">
        <f t="shared" si="5"/>
        <v>0</v>
      </c>
      <c r="BG83" s="160">
        <f t="shared" si="6"/>
        <v>0</v>
      </c>
      <c r="BH83" s="160">
        <f t="shared" si="7"/>
        <v>0</v>
      </c>
      <c r="BI83" s="160">
        <f t="shared" si="8"/>
        <v>0</v>
      </c>
      <c r="BJ83" s="20" t="s">
        <v>11</v>
      </c>
      <c r="BK83" s="160">
        <f t="shared" si="9"/>
        <v>0</v>
      </c>
      <c r="BL83" s="20" t="s">
        <v>86</v>
      </c>
      <c r="BM83" s="20" t="s">
        <v>129</v>
      </c>
    </row>
    <row r="84" spans="2:65" s="1" customFormat="1" ht="16.5" customHeight="1" x14ac:dyDescent="0.3">
      <c r="B84" s="148"/>
      <c r="C84" s="149" t="s">
        <v>86</v>
      </c>
      <c r="D84" s="149" t="s">
        <v>126</v>
      </c>
      <c r="E84" s="150" t="s">
        <v>86</v>
      </c>
      <c r="F84" s="151" t="s">
        <v>713</v>
      </c>
      <c r="G84" s="152" t="s">
        <v>127</v>
      </c>
      <c r="H84" s="153">
        <v>2</v>
      </c>
      <c r="I84" s="154"/>
      <c r="J84" s="154">
        <f t="shared" si="0"/>
        <v>0</v>
      </c>
      <c r="K84" s="151" t="s">
        <v>5</v>
      </c>
      <c r="L84" s="155"/>
      <c r="M84" s="156" t="s">
        <v>5</v>
      </c>
      <c r="N84" s="157" t="s">
        <v>43</v>
      </c>
      <c r="O84" s="158">
        <v>0</v>
      </c>
      <c r="P84" s="158">
        <f t="shared" si="1"/>
        <v>0</v>
      </c>
      <c r="Q84" s="158">
        <v>0</v>
      </c>
      <c r="R84" s="158">
        <f t="shared" si="2"/>
        <v>0</v>
      </c>
      <c r="S84" s="158">
        <v>0</v>
      </c>
      <c r="T84" s="159">
        <f t="shared" si="3"/>
        <v>0</v>
      </c>
      <c r="AR84" s="20" t="s">
        <v>128</v>
      </c>
      <c r="AT84" s="20" t="s">
        <v>126</v>
      </c>
      <c r="AU84" s="20" t="s">
        <v>80</v>
      </c>
      <c r="AY84" s="20" t="s">
        <v>123</v>
      </c>
      <c r="BE84" s="160">
        <f t="shared" si="4"/>
        <v>0</v>
      </c>
      <c r="BF84" s="160">
        <f t="shared" si="5"/>
        <v>0</v>
      </c>
      <c r="BG84" s="160">
        <f t="shared" si="6"/>
        <v>0</v>
      </c>
      <c r="BH84" s="160">
        <f t="shared" si="7"/>
        <v>0</v>
      </c>
      <c r="BI84" s="160">
        <f t="shared" si="8"/>
        <v>0</v>
      </c>
      <c r="BJ84" s="20" t="s">
        <v>11</v>
      </c>
      <c r="BK84" s="160">
        <f t="shared" si="9"/>
        <v>0</v>
      </c>
      <c r="BL84" s="20" t="s">
        <v>86</v>
      </c>
      <c r="BM84" s="20" t="s">
        <v>128</v>
      </c>
    </row>
    <row r="85" spans="2:65" s="1" customFormat="1" ht="16.5" customHeight="1" x14ac:dyDescent="0.3">
      <c r="B85" s="148"/>
      <c r="C85" s="149" t="s">
        <v>89</v>
      </c>
      <c r="D85" s="149" t="s">
        <v>126</v>
      </c>
      <c r="E85" s="150" t="s">
        <v>89</v>
      </c>
      <c r="F85" s="151" t="s">
        <v>714</v>
      </c>
      <c r="G85" s="152" t="s">
        <v>127</v>
      </c>
      <c r="H85" s="153">
        <v>18</v>
      </c>
      <c r="I85" s="154"/>
      <c r="J85" s="154">
        <f t="shared" si="0"/>
        <v>0</v>
      </c>
      <c r="K85" s="151" t="s">
        <v>5</v>
      </c>
      <c r="L85" s="155"/>
      <c r="M85" s="156" t="s">
        <v>5</v>
      </c>
      <c r="N85" s="157" t="s">
        <v>43</v>
      </c>
      <c r="O85" s="158">
        <v>0</v>
      </c>
      <c r="P85" s="158">
        <f t="shared" si="1"/>
        <v>0</v>
      </c>
      <c r="Q85" s="158">
        <v>0</v>
      </c>
      <c r="R85" s="158">
        <f t="shared" si="2"/>
        <v>0</v>
      </c>
      <c r="S85" s="158">
        <v>0</v>
      </c>
      <c r="T85" s="159">
        <f t="shared" si="3"/>
        <v>0</v>
      </c>
      <c r="AR85" s="20" t="s">
        <v>128</v>
      </c>
      <c r="AT85" s="20" t="s">
        <v>126</v>
      </c>
      <c r="AU85" s="20" t="s">
        <v>80</v>
      </c>
      <c r="AY85" s="20" t="s">
        <v>123</v>
      </c>
      <c r="BE85" s="160">
        <f t="shared" si="4"/>
        <v>0</v>
      </c>
      <c r="BF85" s="160">
        <f t="shared" si="5"/>
        <v>0</v>
      </c>
      <c r="BG85" s="160">
        <f t="shared" si="6"/>
        <v>0</v>
      </c>
      <c r="BH85" s="160">
        <f t="shared" si="7"/>
        <v>0</v>
      </c>
      <c r="BI85" s="160">
        <f t="shared" si="8"/>
        <v>0</v>
      </c>
      <c r="BJ85" s="20" t="s">
        <v>11</v>
      </c>
      <c r="BK85" s="160">
        <f t="shared" si="9"/>
        <v>0</v>
      </c>
      <c r="BL85" s="20" t="s">
        <v>86</v>
      </c>
      <c r="BM85" s="20" t="s">
        <v>26</v>
      </c>
    </row>
    <row r="86" spans="2:65" s="1" customFormat="1" ht="16.5" customHeight="1" x14ac:dyDescent="0.3">
      <c r="B86" s="148"/>
      <c r="C86" s="149" t="s">
        <v>129</v>
      </c>
      <c r="D86" s="149" t="s">
        <v>126</v>
      </c>
      <c r="E86" s="150" t="s">
        <v>129</v>
      </c>
      <c r="F86" s="151" t="s">
        <v>715</v>
      </c>
      <c r="G86" s="152" t="s">
        <v>127</v>
      </c>
      <c r="H86" s="153">
        <v>1</v>
      </c>
      <c r="I86" s="154"/>
      <c r="J86" s="154">
        <f t="shared" si="0"/>
        <v>0</v>
      </c>
      <c r="K86" s="151" t="s">
        <v>5</v>
      </c>
      <c r="L86" s="155"/>
      <c r="M86" s="156" t="s">
        <v>5</v>
      </c>
      <c r="N86" s="157" t="s">
        <v>43</v>
      </c>
      <c r="O86" s="158">
        <v>0</v>
      </c>
      <c r="P86" s="158">
        <f t="shared" si="1"/>
        <v>0</v>
      </c>
      <c r="Q86" s="158">
        <v>0</v>
      </c>
      <c r="R86" s="158">
        <f t="shared" si="2"/>
        <v>0</v>
      </c>
      <c r="S86" s="158">
        <v>0</v>
      </c>
      <c r="T86" s="159">
        <f t="shared" si="3"/>
        <v>0</v>
      </c>
      <c r="AR86" s="20" t="s">
        <v>128</v>
      </c>
      <c r="AT86" s="20" t="s">
        <v>126</v>
      </c>
      <c r="AU86" s="20" t="s">
        <v>80</v>
      </c>
      <c r="AY86" s="20" t="s">
        <v>123</v>
      </c>
      <c r="BE86" s="160">
        <f t="shared" si="4"/>
        <v>0</v>
      </c>
      <c r="BF86" s="160">
        <f t="shared" si="5"/>
        <v>0</v>
      </c>
      <c r="BG86" s="160">
        <f t="shared" si="6"/>
        <v>0</v>
      </c>
      <c r="BH86" s="160">
        <f t="shared" si="7"/>
        <v>0</v>
      </c>
      <c r="BI86" s="160">
        <f t="shared" si="8"/>
        <v>0</v>
      </c>
      <c r="BJ86" s="20" t="s">
        <v>11</v>
      </c>
      <c r="BK86" s="160">
        <f t="shared" si="9"/>
        <v>0</v>
      </c>
      <c r="BL86" s="20" t="s">
        <v>86</v>
      </c>
      <c r="BM86" s="20" t="s">
        <v>130</v>
      </c>
    </row>
    <row r="87" spans="2:65" s="1" customFormat="1" ht="16.5" customHeight="1" x14ac:dyDescent="0.3">
      <c r="B87" s="148"/>
      <c r="C87" s="149" t="s">
        <v>131</v>
      </c>
      <c r="D87" s="149" t="s">
        <v>126</v>
      </c>
      <c r="E87" s="150" t="s">
        <v>131</v>
      </c>
      <c r="F87" s="151" t="s">
        <v>716</v>
      </c>
      <c r="G87" s="152" t="s">
        <v>127</v>
      </c>
      <c r="H87" s="153">
        <v>1</v>
      </c>
      <c r="I87" s="154"/>
      <c r="J87" s="154">
        <f t="shared" si="0"/>
        <v>0</v>
      </c>
      <c r="K87" s="151" t="s">
        <v>5</v>
      </c>
      <c r="L87" s="155"/>
      <c r="M87" s="156" t="s">
        <v>5</v>
      </c>
      <c r="N87" s="157" t="s">
        <v>43</v>
      </c>
      <c r="O87" s="158">
        <v>0</v>
      </c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AR87" s="20" t="s">
        <v>128</v>
      </c>
      <c r="AT87" s="20" t="s">
        <v>126</v>
      </c>
      <c r="AU87" s="20" t="s">
        <v>80</v>
      </c>
      <c r="AY87" s="20" t="s">
        <v>123</v>
      </c>
      <c r="BE87" s="160">
        <f t="shared" si="4"/>
        <v>0</v>
      </c>
      <c r="BF87" s="160">
        <f t="shared" si="5"/>
        <v>0</v>
      </c>
      <c r="BG87" s="160">
        <f t="shared" si="6"/>
        <v>0</v>
      </c>
      <c r="BH87" s="160">
        <f t="shared" si="7"/>
        <v>0</v>
      </c>
      <c r="BI87" s="160">
        <f t="shared" si="8"/>
        <v>0</v>
      </c>
      <c r="BJ87" s="20" t="s">
        <v>11</v>
      </c>
      <c r="BK87" s="160">
        <f t="shared" si="9"/>
        <v>0</v>
      </c>
      <c r="BL87" s="20" t="s">
        <v>86</v>
      </c>
      <c r="BM87" s="20" t="s">
        <v>132</v>
      </c>
    </row>
    <row r="88" spans="2:65" s="1" customFormat="1" ht="16.5" customHeight="1" x14ac:dyDescent="0.3">
      <c r="B88" s="148"/>
      <c r="C88" s="149" t="s">
        <v>128</v>
      </c>
      <c r="D88" s="149" t="s">
        <v>126</v>
      </c>
      <c r="E88" s="150" t="s">
        <v>128</v>
      </c>
      <c r="F88" s="151" t="s">
        <v>717</v>
      </c>
      <c r="G88" s="152" t="s">
        <v>127</v>
      </c>
      <c r="H88" s="153">
        <v>2</v>
      </c>
      <c r="I88" s="154"/>
      <c r="J88" s="154">
        <f t="shared" si="0"/>
        <v>0</v>
      </c>
      <c r="K88" s="151" t="s">
        <v>5</v>
      </c>
      <c r="L88" s="155"/>
      <c r="M88" s="156" t="s">
        <v>5</v>
      </c>
      <c r="N88" s="157" t="s">
        <v>43</v>
      </c>
      <c r="O88" s="158">
        <v>0</v>
      </c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AR88" s="20" t="s">
        <v>128</v>
      </c>
      <c r="AT88" s="20" t="s">
        <v>126</v>
      </c>
      <c r="AU88" s="20" t="s">
        <v>80</v>
      </c>
      <c r="AY88" s="20" t="s">
        <v>123</v>
      </c>
      <c r="BE88" s="160">
        <f t="shared" si="4"/>
        <v>0</v>
      </c>
      <c r="BF88" s="160">
        <f t="shared" si="5"/>
        <v>0</v>
      </c>
      <c r="BG88" s="160">
        <f t="shared" si="6"/>
        <v>0</v>
      </c>
      <c r="BH88" s="160">
        <f t="shared" si="7"/>
        <v>0</v>
      </c>
      <c r="BI88" s="160">
        <f t="shared" si="8"/>
        <v>0</v>
      </c>
      <c r="BJ88" s="20" t="s">
        <v>11</v>
      </c>
      <c r="BK88" s="160">
        <f t="shared" si="9"/>
        <v>0</v>
      </c>
      <c r="BL88" s="20" t="s">
        <v>86</v>
      </c>
      <c r="BM88" s="20" t="s">
        <v>133</v>
      </c>
    </row>
    <row r="89" spans="2:65" s="1" customFormat="1" ht="16.5" customHeight="1" x14ac:dyDescent="0.3">
      <c r="B89" s="148"/>
      <c r="C89" s="149" t="s">
        <v>134</v>
      </c>
      <c r="D89" s="149" t="s">
        <v>126</v>
      </c>
      <c r="E89" s="150" t="s">
        <v>134</v>
      </c>
      <c r="F89" s="151" t="s">
        <v>718</v>
      </c>
      <c r="G89" s="152" t="s">
        <v>127</v>
      </c>
      <c r="H89" s="153">
        <v>32</v>
      </c>
      <c r="I89" s="154"/>
      <c r="J89" s="154">
        <f t="shared" si="0"/>
        <v>0</v>
      </c>
      <c r="K89" s="151" t="s">
        <v>5</v>
      </c>
      <c r="L89" s="155"/>
      <c r="M89" s="156" t="s">
        <v>5</v>
      </c>
      <c r="N89" s="157" t="s">
        <v>43</v>
      </c>
      <c r="O89" s="158">
        <v>0</v>
      </c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AR89" s="20" t="s">
        <v>128</v>
      </c>
      <c r="AT89" s="20" t="s">
        <v>126</v>
      </c>
      <c r="AU89" s="20" t="s">
        <v>80</v>
      </c>
      <c r="AY89" s="20" t="s">
        <v>123</v>
      </c>
      <c r="BE89" s="160">
        <f t="shared" si="4"/>
        <v>0</v>
      </c>
      <c r="BF89" s="160">
        <f t="shared" si="5"/>
        <v>0</v>
      </c>
      <c r="BG89" s="160">
        <f t="shared" si="6"/>
        <v>0</v>
      </c>
      <c r="BH89" s="160">
        <f t="shared" si="7"/>
        <v>0</v>
      </c>
      <c r="BI89" s="160">
        <f t="shared" si="8"/>
        <v>0</v>
      </c>
      <c r="BJ89" s="20" t="s">
        <v>11</v>
      </c>
      <c r="BK89" s="160">
        <f t="shared" si="9"/>
        <v>0</v>
      </c>
      <c r="BL89" s="20" t="s">
        <v>86</v>
      </c>
      <c r="BM89" s="20" t="s">
        <v>135</v>
      </c>
    </row>
    <row r="90" spans="2:65" s="1" customFormat="1" ht="16.5" customHeight="1" x14ac:dyDescent="0.3">
      <c r="B90" s="148"/>
      <c r="C90" s="149" t="s">
        <v>26</v>
      </c>
      <c r="D90" s="149" t="s">
        <v>126</v>
      </c>
      <c r="E90" s="150" t="s">
        <v>26</v>
      </c>
      <c r="F90" s="151" t="s">
        <v>719</v>
      </c>
      <c r="G90" s="152" t="s">
        <v>127</v>
      </c>
      <c r="H90" s="153">
        <v>1</v>
      </c>
      <c r="I90" s="154"/>
      <c r="J90" s="154">
        <f t="shared" si="0"/>
        <v>0</v>
      </c>
      <c r="K90" s="151" t="s">
        <v>5</v>
      </c>
      <c r="L90" s="155"/>
      <c r="M90" s="156" t="s">
        <v>5</v>
      </c>
      <c r="N90" s="157" t="s">
        <v>43</v>
      </c>
      <c r="O90" s="158">
        <v>0</v>
      </c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AR90" s="20" t="s">
        <v>128</v>
      </c>
      <c r="AT90" s="20" t="s">
        <v>126</v>
      </c>
      <c r="AU90" s="20" t="s">
        <v>80</v>
      </c>
      <c r="AY90" s="20" t="s">
        <v>123</v>
      </c>
      <c r="BE90" s="160">
        <f t="shared" si="4"/>
        <v>0</v>
      </c>
      <c r="BF90" s="160">
        <f t="shared" si="5"/>
        <v>0</v>
      </c>
      <c r="BG90" s="160">
        <f t="shared" si="6"/>
        <v>0</v>
      </c>
      <c r="BH90" s="160">
        <f t="shared" si="7"/>
        <v>0</v>
      </c>
      <c r="BI90" s="160">
        <f t="shared" si="8"/>
        <v>0</v>
      </c>
      <c r="BJ90" s="20" t="s">
        <v>11</v>
      </c>
      <c r="BK90" s="160">
        <f t="shared" si="9"/>
        <v>0</v>
      </c>
      <c r="BL90" s="20" t="s">
        <v>86</v>
      </c>
      <c r="BM90" s="20" t="s">
        <v>136</v>
      </c>
    </row>
    <row r="91" spans="2:65" s="1" customFormat="1" ht="16.5" customHeight="1" x14ac:dyDescent="0.3">
      <c r="B91" s="148"/>
      <c r="C91" s="149" t="s">
        <v>137</v>
      </c>
      <c r="D91" s="149" t="s">
        <v>126</v>
      </c>
      <c r="E91" s="150" t="s">
        <v>137</v>
      </c>
      <c r="F91" s="151" t="s">
        <v>720</v>
      </c>
      <c r="G91" s="152" t="s">
        <v>127</v>
      </c>
      <c r="H91" s="153">
        <v>53</v>
      </c>
      <c r="I91" s="154"/>
      <c r="J91" s="154">
        <f t="shared" si="0"/>
        <v>0</v>
      </c>
      <c r="K91" s="151" t="s">
        <v>5</v>
      </c>
      <c r="L91" s="155"/>
      <c r="M91" s="156" t="s">
        <v>5</v>
      </c>
      <c r="N91" s="157" t="s">
        <v>43</v>
      </c>
      <c r="O91" s="158">
        <v>0</v>
      </c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AR91" s="20" t="s">
        <v>128</v>
      </c>
      <c r="AT91" s="20" t="s">
        <v>126</v>
      </c>
      <c r="AU91" s="20" t="s">
        <v>80</v>
      </c>
      <c r="AY91" s="20" t="s">
        <v>123</v>
      </c>
      <c r="BE91" s="160">
        <f t="shared" si="4"/>
        <v>0</v>
      </c>
      <c r="BF91" s="160">
        <f t="shared" si="5"/>
        <v>0</v>
      </c>
      <c r="BG91" s="160">
        <f t="shared" si="6"/>
        <v>0</v>
      </c>
      <c r="BH91" s="160">
        <f t="shared" si="7"/>
        <v>0</v>
      </c>
      <c r="BI91" s="160">
        <f t="shared" si="8"/>
        <v>0</v>
      </c>
      <c r="BJ91" s="20" t="s">
        <v>11</v>
      </c>
      <c r="BK91" s="160">
        <f t="shared" si="9"/>
        <v>0</v>
      </c>
      <c r="BL91" s="20" t="s">
        <v>86</v>
      </c>
      <c r="BM91" s="20" t="s">
        <v>138</v>
      </c>
    </row>
    <row r="92" spans="2:65" s="1" customFormat="1" ht="16.5" customHeight="1" x14ac:dyDescent="0.3">
      <c r="B92" s="148"/>
      <c r="C92" s="149" t="s">
        <v>130</v>
      </c>
      <c r="D92" s="149" t="s">
        <v>126</v>
      </c>
      <c r="E92" s="150" t="s">
        <v>130</v>
      </c>
      <c r="F92" s="151" t="s">
        <v>721</v>
      </c>
      <c r="G92" s="152" t="s">
        <v>127</v>
      </c>
      <c r="H92" s="153">
        <v>1</v>
      </c>
      <c r="I92" s="154"/>
      <c r="J92" s="154">
        <f t="shared" si="0"/>
        <v>0</v>
      </c>
      <c r="K92" s="151" t="s">
        <v>5</v>
      </c>
      <c r="L92" s="155"/>
      <c r="M92" s="156" t="s">
        <v>5</v>
      </c>
      <c r="N92" s="157" t="s">
        <v>43</v>
      </c>
      <c r="O92" s="158">
        <v>0</v>
      </c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AR92" s="20" t="s">
        <v>128</v>
      </c>
      <c r="AT92" s="20" t="s">
        <v>126</v>
      </c>
      <c r="AU92" s="20" t="s">
        <v>80</v>
      </c>
      <c r="AY92" s="20" t="s">
        <v>123</v>
      </c>
      <c r="BE92" s="160">
        <f t="shared" si="4"/>
        <v>0</v>
      </c>
      <c r="BF92" s="160">
        <f t="shared" si="5"/>
        <v>0</v>
      </c>
      <c r="BG92" s="160">
        <f t="shared" si="6"/>
        <v>0</v>
      </c>
      <c r="BH92" s="160">
        <f t="shared" si="7"/>
        <v>0</v>
      </c>
      <c r="BI92" s="160">
        <f t="shared" si="8"/>
        <v>0</v>
      </c>
      <c r="BJ92" s="20" t="s">
        <v>11</v>
      </c>
      <c r="BK92" s="160">
        <f t="shared" si="9"/>
        <v>0</v>
      </c>
      <c r="BL92" s="20" t="s">
        <v>86</v>
      </c>
      <c r="BM92" s="20" t="s">
        <v>139</v>
      </c>
    </row>
    <row r="93" spans="2:65" s="1" customFormat="1" ht="16.5" customHeight="1" x14ac:dyDescent="0.3">
      <c r="B93" s="148"/>
      <c r="C93" s="149" t="s">
        <v>140</v>
      </c>
      <c r="D93" s="149" t="s">
        <v>126</v>
      </c>
      <c r="E93" s="150" t="s">
        <v>141</v>
      </c>
      <c r="F93" s="151" t="s">
        <v>142</v>
      </c>
      <c r="G93" s="152" t="s">
        <v>143</v>
      </c>
      <c r="H93" s="153">
        <v>1</v>
      </c>
      <c r="I93" s="154"/>
      <c r="J93" s="154">
        <f t="shared" si="0"/>
        <v>0</v>
      </c>
      <c r="K93" s="151" t="s">
        <v>5</v>
      </c>
      <c r="L93" s="155"/>
      <c r="M93" s="156" t="s">
        <v>5</v>
      </c>
      <c r="N93" s="157" t="s">
        <v>43</v>
      </c>
      <c r="O93" s="158">
        <v>0</v>
      </c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AR93" s="20" t="s">
        <v>128</v>
      </c>
      <c r="AT93" s="20" t="s">
        <v>126</v>
      </c>
      <c r="AU93" s="20" t="s">
        <v>80</v>
      </c>
      <c r="AY93" s="20" t="s">
        <v>123</v>
      </c>
      <c r="BE93" s="160">
        <f t="shared" si="4"/>
        <v>0</v>
      </c>
      <c r="BF93" s="160">
        <f t="shared" si="5"/>
        <v>0</v>
      </c>
      <c r="BG93" s="160">
        <f t="shared" si="6"/>
        <v>0</v>
      </c>
      <c r="BH93" s="160">
        <f t="shared" si="7"/>
        <v>0</v>
      </c>
      <c r="BI93" s="160">
        <f t="shared" si="8"/>
        <v>0</v>
      </c>
      <c r="BJ93" s="20" t="s">
        <v>11</v>
      </c>
      <c r="BK93" s="160">
        <f t="shared" si="9"/>
        <v>0</v>
      </c>
      <c r="BL93" s="20" t="s">
        <v>86</v>
      </c>
      <c r="BM93" s="20" t="s">
        <v>144</v>
      </c>
    </row>
    <row r="94" spans="2:65" s="1" customFormat="1" ht="16.5" customHeight="1" x14ac:dyDescent="0.3">
      <c r="B94" s="148"/>
      <c r="C94" s="149" t="s">
        <v>132</v>
      </c>
      <c r="D94" s="149" t="s">
        <v>126</v>
      </c>
      <c r="E94" s="150" t="s">
        <v>145</v>
      </c>
      <c r="F94" s="151" t="s">
        <v>146</v>
      </c>
      <c r="G94" s="152" t="s">
        <v>143</v>
      </c>
      <c r="H94" s="153">
        <v>1</v>
      </c>
      <c r="I94" s="154"/>
      <c r="J94" s="154">
        <f t="shared" si="0"/>
        <v>0</v>
      </c>
      <c r="K94" s="151" t="s">
        <v>5</v>
      </c>
      <c r="L94" s="155"/>
      <c r="M94" s="156" t="s">
        <v>5</v>
      </c>
      <c r="N94" s="161" t="s">
        <v>43</v>
      </c>
      <c r="O94" s="162">
        <v>0</v>
      </c>
      <c r="P94" s="162">
        <f t="shared" si="1"/>
        <v>0</v>
      </c>
      <c r="Q94" s="162">
        <v>0</v>
      </c>
      <c r="R94" s="162">
        <f t="shared" si="2"/>
        <v>0</v>
      </c>
      <c r="S94" s="162">
        <v>0</v>
      </c>
      <c r="T94" s="163">
        <f t="shared" si="3"/>
        <v>0</v>
      </c>
      <c r="AR94" s="20" t="s">
        <v>128</v>
      </c>
      <c r="AT94" s="20" t="s">
        <v>126</v>
      </c>
      <c r="AU94" s="20" t="s">
        <v>80</v>
      </c>
      <c r="AY94" s="20" t="s">
        <v>123</v>
      </c>
      <c r="BE94" s="160">
        <f t="shared" si="4"/>
        <v>0</v>
      </c>
      <c r="BF94" s="160">
        <f t="shared" si="5"/>
        <v>0</v>
      </c>
      <c r="BG94" s="160">
        <f t="shared" si="6"/>
        <v>0</v>
      </c>
      <c r="BH94" s="160">
        <f t="shared" si="7"/>
        <v>0</v>
      </c>
      <c r="BI94" s="160">
        <f t="shared" si="8"/>
        <v>0</v>
      </c>
      <c r="BJ94" s="20" t="s">
        <v>11</v>
      </c>
      <c r="BK94" s="160">
        <f t="shared" si="9"/>
        <v>0</v>
      </c>
      <c r="BL94" s="20" t="s">
        <v>86</v>
      </c>
      <c r="BM94" s="20" t="s">
        <v>147</v>
      </c>
    </row>
    <row r="95" spans="2:65" s="1" customFormat="1" ht="6.95" customHeight="1" x14ac:dyDescent="0.3"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34"/>
    </row>
  </sheetData>
  <autoFilter ref="C77:K94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1"/>
  <sheetViews>
    <sheetView showGridLines="0" workbookViewId="0">
      <pane ySplit="1" topLeftCell="A67" activePane="bottomLeft" state="frozen"/>
      <selection pane="bottomLeft" activeCell="I90" sqref="I9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92</v>
      </c>
      <c r="G1" s="288" t="s">
        <v>93</v>
      </c>
      <c r="H1" s="288"/>
      <c r="I1" s="13"/>
      <c r="J1" s="93" t="s">
        <v>94</v>
      </c>
      <c r="K1" s="14" t="s">
        <v>95</v>
      </c>
      <c r="L1" s="93" t="s">
        <v>96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74" t="s">
        <v>8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20" t="s">
        <v>82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80</v>
      </c>
    </row>
    <row r="4" spans="1:70" ht="36.950000000000003" customHeight="1" x14ac:dyDescent="0.3">
      <c r="B4" s="24"/>
      <c r="C4" s="25"/>
      <c r="D4" s="26" t="s">
        <v>97</v>
      </c>
      <c r="E4" s="25"/>
      <c r="F4" s="25"/>
      <c r="G4" s="25"/>
      <c r="H4" s="25"/>
      <c r="I4" s="25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289" t="str">
        <f>'Rekapitulace stavby'!K6</f>
        <v>Stavební úpravy 2.ZŠ Husitská - Dodávka - aula</v>
      </c>
      <c r="F7" s="290"/>
      <c r="G7" s="290"/>
      <c r="H7" s="290"/>
      <c r="I7" s="25"/>
      <c r="J7" s="25"/>
      <c r="K7" s="27"/>
    </row>
    <row r="8" spans="1:70" s="1" customFormat="1" ht="15" x14ac:dyDescent="0.3">
      <c r="B8" s="34"/>
      <c r="C8" s="35"/>
      <c r="D8" s="32" t="s">
        <v>98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291" t="s">
        <v>148</v>
      </c>
      <c r="F9" s="292"/>
      <c r="G9" s="292"/>
      <c r="H9" s="292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20</v>
      </c>
      <c r="E11" s="35"/>
      <c r="F11" s="30" t="s">
        <v>5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22</v>
      </c>
      <c r="E12" s="35"/>
      <c r="F12" s="30" t="s">
        <v>33</v>
      </c>
      <c r="G12" s="35"/>
      <c r="H12" s="35"/>
      <c r="I12" s="32" t="s">
        <v>24</v>
      </c>
      <c r="J12" s="95" t="str">
        <f>'Rekapitulace stavby'!AN8</f>
        <v>30. 1. 2017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28</v>
      </c>
      <c r="E14" s="35"/>
      <c r="F14" s="35"/>
      <c r="G14" s="35"/>
      <c r="H14" s="35"/>
      <c r="I14" s="32" t="s">
        <v>29</v>
      </c>
      <c r="J14" s="30" t="str">
        <f>IF('Rekapitulace stavby'!AN10="","",'Rekapitulace stavby'!AN10)</f>
        <v/>
      </c>
      <c r="K14" s="38"/>
    </row>
    <row r="15" spans="1:70" s="1" customFormat="1" ht="18" customHeight="1" x14ac:dyDescent="0.3">
      <c r="B15" s="34"/>
      <c r="C15" s="35"/>
      <c r="D15" s="35"/>
      <c r="E15" s="30" t="str">
        <f>IF('Rekapitulace stavby'!E11="","",'Rekapitulace stavby'!E11)</f>
        <v>ZŠ Nová Paka, Husitská 1695</v>
      </c>
      <c r="F15" s="35"/>
      <c r="G15" s="35"/>
      <c r="H15" s="35"/>
      <c r="I15" s="32" t="s">
        <v>31</v>
      </c>
      <c r="J15" s="30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32</v>
      </c>
      <c r="E17" s="35"/>
      <c r="F17" s="35"/>
      <c r="G17" s="35"/>
      <c r="H17" s="35"/>
      <c r="I17" s="32" t="s">
        <v>29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31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34</v>
      </c>
      <c r="E20" s="35"/>
      <c r="F20" s="35"/>
      <c r="G20" s="35"/>
      <c r="H20" s="35"/>
      <c r="I20" s="32" t="s">
        <v>29</v>
      </c>
      <c r="J20" s="30" t="str">
        <f>IF('Rekapitulace stavby'!AN16="","",'Rekapitulace stavby'!AN16)</f>
        <v/>
      </c>
      <c r="K20" s="38"/>
    </row>
    <row r="21" spans="2:11" s="1" customFormat="1" ht="18" customHeight="1" x14ac:dyDescent="0.3">
      <c r="B21" s="34"/>
      <c r="C21" s="35"/>
      <c r="D21" s="35"/>
      <c r="E21" s="30" t="str">
        <f>IF('Rekapitulace stavby'!E17="","",'Rekapitulace stavby'!E17)</f>
        <v>Ateliér ADIP, Střelecká 437, Hradec Králové</v>
      </c>
      <c r="F21" s="35"/>
      <c r="G21" s="35"/>
      <c r="H21" s="35"/>
      <c r="I21" s="32" t="s">
        <v>31</v>
      </c>
      <c r="J21" s="30" t="str">
        <f>IF('Rekapitulace stavby'!AN17="","",'Rekapitulace stavby'!AN17)</f>
        <v/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37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280" t="s">
        <v>5</v>
      </c>
      <c r="F24" s="280"/>
      <c r="G24" s="280"/>
      <c r="H24" s="280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38</v>
      </c>
      <c r="E27" s="35"/>
      <c r="F27" s="35"/>
      <c r="G27" s="35"/>
      <c r="H27" s="35"/>
      <c r="I27" s="35"/>
      <c r="J27" s="101">
        <f>ROUND(J86,0)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39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2">
        <f>ROUND(SUM(BE86:BE110), 0)</f>
        <v>0</v>
      </c>
      <c r="G30" s="35"/>
      <c r="H30" s="35"/>
      <c r="I30" s="103">
        <v>0.21</v>
      </c>
      <c r="J30" s="102">
        <f>ROUND(ROUND((SUM(BE86:BE110)),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2">
        <f>ROUND(SUM(BF86:BF110), 0)</f>
        <v>0</v>
      </c>
      <c r="G31" s="35"/>
      <c r="H31" s="35"/>
      <c r="I31" s="103">
        <v>0.15</v>
      </c>
      <c r="J31" s="102">
        <f>ROUND(ROUND((SUM(BF86:BF110)),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2">
        <f>ROUND(SUM(BG86:BG110), 0)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2">
        <f>ROUND(SUM(BH86:BH110), 0)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2">
        <f>ROUND(SUM(BI86:BI110), 0)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48</v>
      </c>
      <c r="E36" s="64"/>
      <c r="F36" s="64"/>
      <c r="G36" s="106" t="s">
        <v>49</v>
      </c>
      <c r="H36" s="107" t="s">
        <v>50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100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18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289" t="str">
        <f>E7</f>
        <v>Stavební úpravy 2.ZŠ Husitská - Dodávka - aula</v>
      </c>
      <c r="F45" s="290"/>
      <c r="G45" s="290"/>
      <c r="H45" s="290"/>
      <c r="I45" s="35"/>
      <c r="J45" s="35"/>
      <c r="K45" s="38"/>
    </row>
    <row r="46" spans="2:11" s="1" customFormat="1" ht="14.45" customHeight="1" x14ac:dyDescent="0.3">
      <c r="B46" s="34"/>
      <c r="C46" s="32" t="s">
        <v>98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291" t="str">
        <f>E9</f>
        <v>2 - Strojní technologie</v>
      </c>
      <c r="F47" s="292"/>
      <c r="G47" s="292"/>
      <c r="H47" s="292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22</v>
      </c>
      <c r="D49" s="35"/>
      <c r="E49" s="35"/>
      <c r="F49" s="30" t="str">
        <f>F12</f>
        <v xml:space="preserve"> </v>
      </c>
      <c r="G49" s="35"/>
      <c r="H49" s="35"/>
      <c r="I49" s="32" t="s">
        <v>24</v>
      </c>
      <c r="J49" s="95" t="str">
        <f>IF(J12="","",J12)</f>
        <v>30. 1. 2017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28</v>
      </c>
      <c r="D51" s="35"/>
      <c r="E51" s="35"/>
      <c r="F51" s="30" t="str">
        <f>E15</f>
        <v>ZŠ Nová Paka, Husitská 1695</v>
      </c>
      <c r="G51" s="35"/>
      <c r="H51" s="35"/>
      <c r="I51" s="32" t="s">
        <v>34</v>
      </c>
      <c r="J51" s="280" t="str">
        <f>E21</f>
        <v>Ateliér ADIP, Střelecká 437, Hradec Králové</v>
      </c>
      <c r="K51" s="38"/>
    </row>
    <row r="52" spans="2:47" s="1" customFormat="1" ht="14.45" customHeight="1" x14ac:dyDescent="0.3">
      <c r="B52" s="34"/>
      <c r="C52" s="32" t="s">
        <v>32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84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101</v>
      </c>
      <c r="D54" s="104"/>
      <c r="E54" s="104"/>
      <c r="F54" s="104"/>
      <c r="G54" s="104"/>
      <c r="H54" s="104"/>
      <c r="I54" s="104"/>
      <c r="J54" s="112" t="s">
        <v>102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103</v>
      </c>
      <c r="D56" s="35"/>
      <c r="E56" s="35"/>
      <c r="F56" s="35"/>
      <c r="G56" s="35"/>
      <c r="H56" s="35"/>
      <c r="I56" s="35"/>
      <c r="J56" s="101">
        <f>J86</f>
        <v>0</v>
      </c>
      <c r="K56" s="38"/>
      <c r="AU56" s="20" t="s">
        <v>104</v>
      </c>
    </row>
    <row r="57" spans="2:47" s="7" customFormat="1" ht="24.95" customHeight="1" x14ac:dyDescent="0.3">
      <c r="B57" s="115"/>
      <c r="C57" s="116"/>
      <c r="D57" s="117" t="s">
        <v>149</v>
      </c>
      <c r="E57" s="118"/>
      <c r="F57" s="118"/>
      <c r="G57" s="118"/>
      <c r="H57" s="118"/>
      <c r="I57" s="118"/>
      <c r="J57" s="119">
        <f>J87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150</v>
      </c>
      <c r="E58" s="124"/>
      <c r="F58" s="124"/>
      <c r="G58" s="124"/>
      <c r="H58" s="124"/>
      <c r="I58" s="124"/>
      <c r="J58" s="125">
        <f>J88</f>
        <v>0</v>
      </c>
      <c r="K58" s="126"/>
    </row>
    <row r="59" spans="2:47" s="8" customFormat="1" ht="14.85" customHeight="1" x14ac:dyDescent="0.3">
      <c r="B59" s="121"/>
      <c r="C59" s="122"/>
      <c r="D59" s="123" t="s">
        <v>151</v>
      </c>
      <c r="E59" s="124"/>
      <c r="F59" s="124"/>
      <c r="G59" s="124"/>
      <c r="H59" s="124"/>
      <c r="I59" s="124"/>
      <c r="J59" s="125">
        <f>J89</f>
        <v>0</v>
      </c>
      <c r="K59" s="126"/>
    </row>
    <row r="60" spans="2:47" s="8" customFormat="1" ht="14.85" customHeight="1" x14ac:dyDescent="0.3">
      <c r="B60" s="121"/>
      <c r="C60" s="122"/>
      <c r="D60" s="123" t="s">
        <v>152</v>
      </c>
      <c r="E60" s="124"/>
      <c r="F60" s="124"/>
      <c r="G60" s="124"/>
      <c r="H60" s="124"/>
      <c r="I60" s="124"/>
      <c r="J60" s="125">
        <f>J91</f>
        <v>0</v>
      </c>
      <c r="K60" s="126"/>
    </row>
    <row r="61" spans="2:47" s="8" customFormat="1" ht="14.85" customHeight="1" x14ac:dyDescent="0.3">
      <c r="B61" s="121"/>
      <c r="C61" s="122"/>
      <c r="D61" s="123" t="s">
        <v>153</v>
      </c>
      <c r="E61" s="124"/>
      <c r="F61" s="124"/>
      <c r="G61" s="124"/>
      <c r="H61" s="124"/>
      <c r="I61" s="124"/>
      <c r="J61" s="125">
        <f>J93</f>
        <v>0</v>
      </c>
      <c r="K61" s="126"/>
    </row>
    <row r="62" spans="2:47" s="8" customFormat="1" ht="14.85" customHeight="1" x14ac:dyDescent="0.3">
      <c r="B62" s="121"/>
      <c r="C62" s="122"/>
      <c r="D62" s="123" t="s">
        <v>154</v>
      </c>
      <c r="E62" s="124"/>
      <c r="F62" s="124"/>
      <c r="G62" s="124"/>
      <c r="H62" s="124"/>
      <c r="I62" s="124"/>
      <c r="J62" s="125">
        <f>J95</f>
        <v>0</v>
      </c>
      <c r="K62" s="126"/>
    </row>
    <row r="63" spans="2:47" s="8" customFormat="1" ht="14.85" customHeight="1" x14ac:dyDescent="0.3">
      <c r="B63" s="121"/>
      <c r="C63" s="122"/>
      <c r="D63" s="123" t="s">
        <v>155</v>
      </c>
      <c r="E63" s="124"/>
      <c r="F63" s="124"/>
      <c r="G63" s="124"/>
      <c r="H63" s="124"/>
      <c r="I63" s="124"/>
      <c r="J63" s="125">
        <f>J97</f>
        <v>0</v>
      </c>
      <c r="K63" s="126"/>
    </row>
    <row r="64" spans="2:47" s="8" customFormat="1" ht="14.85" customHeight="1" x14ac:dyDescent="0.3">
      <c r="B64" s="121"/>
      <c r="C64" s="122"/>
      <c r="D64" s="123" t="s">
        <v>156</v>
      </c>
      <c r="E64" s="124"/>
      <c r="F64" s="124"/>
      <c r="G64" s="124"/>
      <c r="H64" s="124"/>
      <c r="I64" s="124"/>
      <c r="J64" s="125">
        <f>J99</f>
        <v>0</v>
      </c>
      <c r="K64" s="126"/>
    </row>
    <row r="65" spans="2:12" s="8" customFormat="1" ht="14.85" customHeight="1" x14ac:dyDescent="0.3">
      <c r="B65" s="121"/>
      <c r="C65" s="122"/>
      <c r="D65" s="123" t="s">
        <v>157</v>
      </c>
      <c r="E65" s="124"/>
      <c r="F65" s="124"/>
      <c r="G65" s="124"/>
      <c r="H65" s="124"/>
      <c r="I65" s="124"/>
      <c r="J65" s="125">
        <f>J101</f>
        <v>0</v>
      </c>
      <c r="K65" s="126"/>
    </row>
    <row r="66" spans="2:12" s="8" customFormat="1" ht="14.85" customHeight="1" x14ac:dyDescent="0.3">
      <c r="B66" s="121"/>
      <c r="C66" s="122"/>
      <c r="D66" s="123" t="s">
        <v>158</v>
      </c>
      <c r="E66" s="124"/>
      <c r="F66" s="124"/>
      <c r="G66" s="124"/>
      <c r="H66" s="124"/>
      <c r="I66" s="124"/>
      <c r="J66" s="125">
        <f>J103</f>
        <v>0</v>
      </c>
      <c r="K66" s="126"/>
    </row>
    <row r="67" spans="2:12" s="1" customFormat="1" ht="21.75" customHeight="1" x14ac:dyDescent="0.3">
      <c r="B67" s="34"/>
      <c r="C67" s="35"/>
      <c r="D67" s="35"/>
      <c r="E67" s="35"/>
      <c r="F67" s="35"/>
      <c r="G67" s="35"/>
      <c r="H67" s="35"/>
      <c r="I67" s="35"/>
      <c r="J67" s="35"/>
      <c r="K67" s="38"/>
    </row>
    <row r="68" spans="2:12" s="1" customFormat="1" ht="6.95" customHeight="1" x14ac:dyDescent="0.3">
      <c r="B68" s="49"/>
      <c r="C68" s="50"/>
      <c r="D68" s="50"/>
      <c r="E68" s="50"/>
      <c r="F68" s="50"/>
      <c r="G68" s="50"/>
      <c r="H68" s="50"/>
      <c r="I68" s="50"/>
      <c r="J68" s="50"/>
      <c r="K68" s="51"/>
    </row>
    <row r="72" spans="2:12" s="1" customFormat="1" ht="6.95" customHeight="1" x14ac:dyDescent="0.3"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34"/>
    </row>
    <row r="73" spans="2:12" s="1" customFormat="1" ht="36.950000000000003" customHeight="1" x14ac:dyDescent="0.3">
      <c r="B73" s="34"/>
      <c r="C73" s="54" t="s">
        <v>107</v>
      </c>
      <c r="L73" s="34"/>
    </row>
    <row r="74" spans="2:12" s="1" customFormat="1" ht="6.95" customHeight="1" x14ac:dyDescent="0.3">
      <c r="B74" s="34"/>
      <c r="L74" s="34"/>
    </row>
    <row r="75" spans="2:12" s="1" customFormat="1" ht="14.45" customHeight="1" x14ac:dyDescent="0.3">
      <c r="B75" s="34"/>
      <c r="C75" s="56" t="s">
        <v>18</v>
      </c>
      <c r="L75" s="34"/>
    </row>
    <row r="76" spans="2:12" s="1" customFormat="1" ht="16.5" customHeight="1" x14ac:dyDescent="0.3">
      <c r="B76" s="34"/>
      <c r="E76" s="285" t="str">
        <f>E7</f>
        <v>Stavební úpravy 2.ZŠ Husitská - Dodávka - aula</v>
      </c>
      <c r="F76" s="286"/>
      <c r="G76" s="286"/>
      <c r="H76" s="286"/>
      <c r="L76" s="34"/>
    </row>
    <row r="77" spans="2:12" s="1" customFormat="1" ht="14.45" customHeight="1" x14ac:dyDescent="0.3">
      <c r="B77" s="34"/>
      <c r="C77" s="56" t="s">
        <v>98</v>
      </c>
      <c r="L77" s="34"/>
    </row>
    <row r="78" spans="2:12" s="1" customFormat="1" ht="17.25" customHeight="1" x14ac:dyDescent="0.3">
      <c r="B78" s="34"/>
      <c r="E78" s="252" t="str">
        <f>E9</f>
        <v>2 - Strojní technologie</v>
      </c>
      <c r="F78" s="287"/>
      <c r="G78" s="287"/>
      <c r="H78" s="287"/>
      <c r="L78" s="34"/>
    </row>
    <row r="79" spans="2:12" s="1" customFormat="1" ht="6.95" customHeight="1" x14ac:dyDescent="0.3">
      <c r="B79" s="34"/>
      <c r="L79" s="34"/>
    </row>
    <row r="80" spans="2:12" s="1" customFormat="1" ht="18" customHeight="1" x14ac:dyDescent="0.3">
      <c r="B80" s="34"/>
      <c r="C80" s="56" t="s">
        <v>22</v>
      </c>
      <c r="F80" s="127" t="str">
        <f>F12</f>
        <v xml:space="preserve"> </v>
      </c>
      <c r="I80" s="56" t="s">
        <v>24</v>
      </c>
      <c r="J80" s="60" t="str">
        <f>IF(J12="","",J12)</f>
        <v>30. 1. 2017</v>
      </c>
      <c r="L80" s="34"/>
    </row>
    <row r="81" spans="2:65" s="1" customFormat="1" ht="6.95" customHeight="1" x14ac:dyDescent="0.3">
      <c r="B81" s="34"/>
      <c r="L81" s="34"/>
    </row>
    <row r="82" spans="2:65" s="1" customFormat="1" ht="15" x14ac:dyDescent="0.3">
      <c r="B82" s="34"/>
      <c r="C82" s="56" t="s">
        <v>28</v>
      </c>
      <c r="F82" s="127" t="str">
        <f>E15</f>
        <v>ZŠ Nová Paka, Husitská 1695</v>
      </c>
      <c r="I82" s="56" t="s">
        <v>34</v>
      </c>
      <c r="J82" s="127" t="str">
        <f>E21</f>
        <v>Ateliér ADIP, Střelecká 437, Hradec Králové</v>
      </c>
      <c r="L82" s="34"/>
    </row>
    <row r="83" spans="2:65" s="1" customFormat="1" ht="14.45" customHeight="1" x14ac:dyDescent="0.3">
      <c r="B83" s="34"/>
      <c r="C83" s="56" t="s">
        <v>32</v>
      </c>
      <c r="F83" s="127" t="str">
        <f>IF(E18="","",E18)</f>
        <v xml:space="preserve"> </v>
      </c>
      <c r="L83" s="34"/>
    </row>
    <row r="84" spans="2:65" s="1" customFormat="1" ht="10.35" customHeight="1" x14ac:dyDescent="0.3">
      <c r="B84" s="34"/>
      <c r="L84" s="34"/>
    </row>
    <row r="85" spans="2:65" s="9" customFormat="1" ht="29.25" customHeight="1" x14ac:dyDescent="0.3">
      <c r="B85" s="128"/>
      <c r="C85" s="129" t="s">
        <v>108</v>
      </c>
      <c r="D85" s="130" t="s">
        <v>57</v>
      </c>
      <c r="E85" s="130" t="s">
        <v>53</v>
      </c>
      <c r="F85" s="130" t="s">
        <v>109</v>
      </c>
      <c r="G85" s="130" t="s">
        <v>110</v>
      </c>
      <c r="H85" s="130" t="s">
        <v>111</v>
      </c>
      <c r="I85" s="130" t="s">
        <v>112</v>
      </c>
      <c r="J85" s="130" t="s">
        <v>102</v>
      </c>
      <c r="K85" s="131" t="s">
        <v>113</v>
      </c>
      <c r="L85" s="128"/>
      <c r="M85" s="66" t="s">
        <v>114</v>
      </c>
      <c r="N85" s="67" t="s">
        <v>42</v>
      </c>
      <c r="O85" s="67" t="s">
        <v>115</v>
      </c>
      <c r="P85" s="67" t="s">
        <v>116</v>
      </c>
      <c r="Q85" s="67" t="s">
        <v>117</v>
      </c>
      <c r="R85" s="67" t="s">
        <v>118</v>
      </c>
      <c r="S85" s="67" t="s">
        <v>119</v>
      </c>
      <c r="T85" s="68" t="s">
        <v>120</v>
      </c>
    </row>
    <row r="86" spans="2:65" s="1" customFormat="1" ht="29.25" customHeight="1" x14ac:dyDescent="0.35">
      <c r="B86" s="34"/>
      <c r="C86" s="70" t="s">
        <v>103</v>
      </c>
      <c r="J86" s="132">
        <f>BK86</f>
        <v>0</v>
      </c>
      <c r="L86" s="34"/>
      <c r="M86" s="69"/>
      <c r="N86" s="61"/>
      <c r="O86" s="61"/>
      <c r="P86" s="133">
        <f>P87</f>
        <v>0</v>
      </c>
      <c r="Q86" s="61"/>
      <c r="R86" s="133">
        <f>R87</f>
        <v>0</v>
      </c>
      <c r="S86" s="61"/>
      <c r="T86" s="134">
        <f>T87</f>
        <v>0</v>
      </c>
      <c r="AT86" s="20" t="s">
        <v>71</v>
      </c>
      <c r="AU86" s="20" t="s">
        <v>104</v>
      </c>
      <c r="BK86" s="135">
        <f>BK87</f>
        <v>0</v>
      </c>
    </row>
    <row r="87" spans="2:65" s="10" customFormat="1" ht="37.35" customHeight="1" x14ac:dyDescent="0.35">
      <c r="B87" s="136"/>
      <c r="D87" s="137" t="s">
        <v>71</v>
      </c>
      <c r="E87" s="138" t="s">
        <v>126</v>
      </c>
      <c r="F87" s="138" t="s">
        <v>159</v>
      </c>
      <c r="J87" s="139">
        <f>BK87</f>
        <v>0</v>
      </c>
      <c r="L87" s="136"/>
      <c r="M87" s="140"/>
      <c r="N87" s="141"/>
      <c r="O87" s="141"/>
      <c r="P87" s="142">
        <f>P88</f>
        <v>0</v>
      </c>
      <c r="Q87" s="141"/>
      <c r="R87" s="142">
        <f>R88</f>
        <v>0</v>
      </c>
      <c r="S87" s="141"/>
      <c r="T87" s="143">
        <f>T88</f>
        <v>0</v>
      </c>
      <c r="AR87" s="137" t="s">
        <v>83</v>
      </c>
      <c r="AT87" s="144" t="s">
        <v>71</v>
      </c>
      <c r="AU87" s="144" t="s">
        <v>72</v>
      </c>
      <c r="AY87" s="137" t="s">
        <v>123</v>
      </c>
      <c r="BK87" s="145">
        <f>BK88</f>
        <v>0</v>
      </c>
    </row>
    <row r="88" spans="2:65" s="10" customFormat="1" ht="19.899999999999999" customHeight="1" x14ac:dyDescent="0.3">
      <c r="B88" s="136"/>
      <c r="D88" s="137" t="s">
        <v>71</v>
      </c>
      <c r="E88" s="146" t="s">
        <v>160</v>
      </c>
      <c r="F88" s="146" t="s">
        <v>161</v>
      </c>
      <c r="J88" s="147">
        <f>BK88</f>
        <v>0</v>
      </c>
      <c r="L88" s="136"/>
      <c r="M88" s="140"/>
      <c r="N88" s="141"/>
      <c r="O88" s="141"/>
      <c r="P88" s="142">
        <f>P89+P91+P93+P95+P97+P99+P101+P103</f>
        <v>0</v>
      </c>
      <c r="Q88" s="141"/>
      <c r="R88" s="142">
        <f>R89+R91+R93+R95+R97+R99+R101+R103</f>
        <v>0</v>
      </c>
      <c r="S88" s="141"/>
      <c r="T88" s="143">
        <f>T89+T91+T93+T95+T97+T99+T101+T103</f>
        <v>0</v>
      </c>
      <c r="AR88" s="137" t="s">
        <v>83</v>
      </c>
      <c r="AT88" s="144" t="s">
        <v>71</v>
      </c>
      <c r="AU88" s="144" t="s">
        <v>11</v>
      </c>
      <c r="AY88" s="137" t="s">
        <v>123</v>
      </c>
      <c r="BK88" s="145">
        <f>BK89+BK91+BK93+BK95+BK97+BK99+BK101+BK103</f>
        <v>0</v>
      </c>
    </row>
    <row r="89" spans="2:65" s="10" customFormat="1" ht="14.85" customHeight="1" x14ac:dyDescent="0.3">
      <c r="B89" s="136"/>
      <c r="D89" s="137" t="s">
        <v>71</v>
      </c>
      <c r="E89" s="146" t="s">
        <v>162</v>
      </c>
      <c r="F89" s="146" t="s">
        <v>163</v>
      </c>
      <c r="J89" s="147">
        <f>BK89</f>
        <v>0</v>
      </c>
      <c r="L89" s="136"/>
      <c r="M89" s="140"/>
      <c r="N89" s="141"/>
      <c r="O89" s="141"/>
      <c r="P89" s="142">
        <f>P90</f>
        <v>0</v>
      </c>
      <c r="Q89" s="141"/>
      <c r="R89" s="142">
        <f>R90</f>
        <v>0</v>
      </c>
      <c r="S89" s="141"/>
      <c r="T89" s="143">
        <f>T90</f>
        <v>0</v>
      </c>
      <c r="AR89" s="137" t="s">
        <v>83</v>
      </c>
      <c r="AT89" s="144" t="s">
        <v>71</v>
      </c>
      <c r="AU89" s="144" t="s">
        <v>80</v>
      </c>
      <c r="AY89" s="137" t="s">
        <v>123</v>
      </c>
      <c r="BK89" s="145">
        <f>BK90</f>
        <v>0</v>
      </c>
    </row>
    <row r="90" spans="2:65" s="1" customFormat="1" ht="25.5" customHeight="1" x14ac:dyDescent="0.3">
      <c r="B90" s="148"/>
      <c r="C90" s="149" t="s">
        <v>11</v>
      </c>
      <c r="D90" s="149" t="s">
        <v>126</v>
      </c>
      <c r="E90" s="150" t="s">
        <v>164</v>
      </c>
      <c r="F90" s="151" t="s">
        <v>165</v>
      </c>
      <c r="G90" s="152" t="s">
        <v>143</v>
      </c>
      <c r="H90" s="153">
        <v>1</v>
      </c>
      <c r="I90" s="154"/>
      <c r="J90" s="154">
        <f>ROUND(I90*H90,0)</f>
        <v>0</v>
      </c>
      <c r="K90" s="151" t="s">
        <v>5</v>
      </c>
      <c r="L90" s="155"/>
      <c r="M90" s="156" t="s">
        <v>5</v>
      </c>
      <c r="N90" s="157" t="s">
        <v>43</v>
      </c>
      <c r="O90" s="158">
        <v>0</v>
      </c>
      <c r="P90" s="158">
        <f>O90*H90</f>
        <v>0</v>
      </c>
      <c r="Q90" s="158">
        <v>0</v>
      </c>
      <c r="R90" s="158">
        <f>Q90*H90</f>
        <v>0</v>
      </c>
      <c r="S90" s="158">
        <v>0</v>
      </c>
      <c r="T90" s="159">
        <f>S90*H90</f>
        <v>0</v>
      </c>
      <c r="AR90" s="20" t="s">
        <v>166</v>
      </c>
      <c r="AT90" s="20" t="s">
        <v>126</v>
      </c>
      <c r="AU90" s="20" t="s">
        <v>83</v>
      </c>
      <c r="AY90" s="20" t="s">
        <v>123</v>
      </c>
      <c r="BE90" s="160">
        <f>IF(N90="základní",J90,0)</f>
        <v>0</v>
      </c>
      <c r="BF90" s="160">
        <f>IF(N90="snížená",J90,0)</f>
        <v>0</v>
      </c>
      <c r="BG90" s="160">
        <f>IF(N90="zákl. přenesená",J90,0)</f>
        <v>0</v>
      </c>
      <c r="BH90" s="160">
        <f>IF(N90="sníž. přenesená",J90,0)</f>
        <v>0</v>
      </c>
      <c r="BI90" s="160">
        <f>IF(N90="nulová",J90,0)</f>
        <v>0</v>
      </c>
      <c r="BJ90" s="20" t="s">
        <v>11</v>
      </c>
      <c r="BK90" s="160">
        <f>ROUND(I90*H90,0)</f>
        <v>0</v>
      </c>
      <c r="BL90" s="20" t="s">
        <v>167</v>
      </c>
      <c r="BM90" s="20" t="s">
        <v>80</v>
      </c>
    </row>
    <row r="91" spans="2:65" s="10" customFormat="1" ht="22.35" customHeight="1" x14ac:dyDescent="0.3">
      <c r="B91" s="136"/>
      <c r="D91" s="137" t="s">
        <v>71</v>
      </c>
      <c r="E91" s="146" t="s">
        <v>168</v>
      </c>
      <c r="F91" s="146" t="s">
        <v>169</v>
      </c>
      <c r="J91" s="147">
        <f>BK91</f>
        <v>0</v>
      </c>
      <c r="L91" s="136"/>
      <c r="M91" s="140"/>
      <c r="N91" s="141"/>
      <c r="O91" s="141"/>
      <c r="P91" s="142">
        <f>P92</f>
        <v>0</v>
      </c>
      <c r="Q91" s="141"/>
      <c r="R91" s="142">
        <f>R92</f>
        <v>0</v>
      </c>
      <c r="S91" s="141"/>
      <c r="T91" s="143">
        <f>T92</f>
        <v>0</v>
      </c>
      <c r="AR91" s="137" t="s">
        <v>83</v>
      </c>
      <c r="AT91" s="144" t="s">
        <v>71</v>
      </c>
      <c r="AU91" s="144" t="s">
        <v>80</v>
      </c>
      <c r="AY91" s="137" t="s">
        <v>123</v>
      </c>
      <c r="BK91" s="145">
        <f>BK92</f>
        <v>0</v>
      </c>
    </row>
    <row r="92" spans="2:65" s="1" customFormat="1" ht="25.5" customHeight="1" x14ac:dyDescent="0.3">
      <c r="B92" s="148"/>
      <c r="C92" s="149" t="s">
        <v>80</v>
      </c>
      <c r="D92" s="149" t="s">
        <v>126</v>
      </c>
      <c r="E92" s="150" t="s">
        <v>170</v>
      </c>
      <c r="F92" s="151" t="s">
        <v>171</v>
      </c>
      <c r="G92" s="152" t="s">
        <v>127</v>
      </c>
      <c r="H92" s="153">
        <v>3</v>
      </c>
      <c r="I92" s="154"/>
      <c r="J92" s="154">
        <f>ROUND(I92*H92,0)</f>
        <v>0</v>
      </c>
      <c r="K92" s="151" t="s">
        <v>5</v>
      </c>
      <c r="L92" s="155"/>
      <c r="M92" s="156" t="s">
        <v>5</v>
      </c>
      <c r="N92" s="157" t="s">
        <v>43</v>
      </c>
      <c r="O92" s="158">
        <v>0</v>
      </c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AR92" s="20" t="s">
        <v>166</v>
      </c>
      <c r="AT92" s="20" t="s">
        <v>126</v>
      </c>
      <c r="AU92" s="20" t="s">
        <v>83</v>
      </c>
      <c r="AY92" s="20" t="s">
        <v>123</v>
      </c>
      <c r="BE92" s="160">
        <f>IF(N92="základní",J92,0)</f>
        <v>0</v>
      </c>
      <c r="BF92" s="160">
        <f>IF(N92="snížená",J92,0)</f>
        <v>0</v>
      </c>
      <c r="BG92" s="160">
        <f>IF(N92="zákl. přenesená",J92,0)</f>
        <v>0</v>
      </c>
      <c r="BH92" s="160">
        <f>IF(N92="sníž. přenesená",J92,0)</f>
        <v>0</v>
      </c>
      <c r="BI92" s="160">
        <f>IF(N92="nulová",J92,0)</f>
        <v>0</v>
      </c>
      <c r="BJ92" s="20" t="s">
        <v>11</v>
      </c>
      <c r="BK92" s="160">
        <f>ROUND(I92*H92,0)</f>
        <v>0</v>
      </c>
      <c r="BL92" s="20" t="s">
        <v>167</v>
      </c>
      <c r="BM92" s="20" t="s">
        <v>86</v>
      </c>
    </row>
    <row r="93" spans="2:65" s="10" customFormat="1" ht="22.35" customHeight="1" x14ac:dyDescent="0.3">
      <c r="B93" s="136"/>
      <c r="D93" s="137" t="s">
        <v>71</v>
      </c>
      <c r="E93" s="146" t="s">
        <v>172</v>
      </c>
      <c r="F93" s="146" t="s">
        <v>173</v>
      </c>
      <c r="J93" s="147">
        <f>BK93</f>
        <v>0</v>
      </c>
      <c r="L93" s="136"/>
      <c r="M93" s="140"/>
      <c r="N93" s="141"/>
      <c r="O93" s="141"/>
      <c r="P93" s="142">
        <f>P94</f>
        <v>0</v>
      </c>
      <c r="Q93" s="141"/>
      <c r="R93" s="142">
        <f>R94</f>
        <v>0</v>
      </c>
      <c r="S93" s="141"/>
      <c r="T93" s="143">
        <f>T94</f>
        <v>0</v>
      </c>
      <c r="AR93" s="137" t="s">
        <v>83</v>
      </c>
      <c r="AT93" s="144" t="s">
        <v>71</v>
      </c>
      <c r="AU93" s="144" t="s">
        <v>80</v>
      </c>
      <c r="AY93" s="137" t="s">
        <v>123</v>
      </c>
      <c r="BK93" s="145">
        <f>BK94</f>
        <v>0</v>
      </c>
    </row>
    <row r="94" spans="2:65" s="1" customFormat="1" ht="29.25" customHeight="1" x14ac:dyDescent="0.3">
      <c r="B94" s="148"/>
      <c r="C94" s="149" t="s">
        <v>83</v>
      </c>
      <c r="D94" s="149" t="s">
        <v>126</v>
      </c>
      <c r="E94" s="150" t="s">
        <v>174</v>
      </c>
      <c r="F94" s="151" t="s">
        <v>722</v>
      </c>
      <c r="G94" s="152" t="s">
        <v>143</v>
      </c>
      <c r="H94" s="153">
        <v>1</v>
      </c>
      <c r="I94" s="154"/>
      <c r="J94" s="154">
        <f>ROUND(I94*H94,0)</f>
        <v>0</v>
      </c>
      <c r="K94" s="151" t="s">
        <v>5</v>
      </c>
      <c r="L94" s="155"/>
      <c r="M94" s="156" t="s">
        <v>5</v>
      </c>
      <c r="N94" s="157" t="s">
        <v>43</v>
      </c>
      <c r="O94" s="158">
        <v>0</v>
      </c>
      <c r="P94" s="158">
        <f>O94*H94</f>
        <v>0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AR94" s="20" t="s">
        <v>166</v>
      </c>
      <c r="AT94" s="20" t="s">
        <v>126</v>
      </c>
      <c r="AU94" s="20" t="s">
        <v>83</v>
      </c>
      <c r="AY94" s="20" t="s">
        <v>123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20" t="s">
        <v>11</v>
      </c>
      <c r="BK94" s="160">
        <f>ROUND(I94*H94,0)</f>
        <v>0</v>
      </c>
      <c r="BL94" s="20" t="s">
        <v>167</v>
      </c>
      <c r="BM94" s="20" t="s">
        <v>129</v>
      </c>
    </row>
    <row r="95" spans="2:65" s="10" customFormat="1" ht="22.35" customHeight="1" x14ac:dyDescent="0.3">
      <c r="B95" s="136"/>
      <c r="D95" s="137" t="s">
        <v>71</v>
      </c>
      <c r="E95" s="146" t="s">
        <v>175</v>
      </c>
      <c r="F95" s="146" t="s">
        <v>176</v>
      </c>
      <c r="J95" s="147">
        <f>BK95</f>
        <v>0</v>
      </c>
      <c r="L95" s="136"/>
      <c r="M95" s="140"/>
      <c r="N95" s="141"/>
      <c r="O95" s="141"/>
      <c r="P95" s="142">
        <f>P96</f>
        <v>0</v>
      </c>
      <c r="Q95" s="141"/>
      <c r="R95" s="142">
        <f>R96</f>
        <v>0</v>
      </c>
      <c r="S95" s="141"/>
      <c r="T95" s="143">
        <f>T96</f>
        <v>0</v>
      </c>
      <c r="AR95" s="137" t="s">
        <v>83</v>
      </c>
      <c r="AT95" s="144" t="s">
        <v>71</v>
      </c>
      <c r="AU95" s="144" t="s">
        <v>80</v>
      </c>
      <c r="AY95" s="137" t="s">
        <v>123</v>
      </c>
      <c r="BK95" s="145">
        <f>BK96</f>
        <v>0</v>
      </c>
    </row>
    <row r="96" spans="2:65" s="1" customFormat="1" ht="25.5" customHeight="1" x14ac:dyDescent="0.3">
      <c r="B96" s="148"/>
      <c r="C96" s="149" t="s">
        <v>86</v>
      </c>
      <c r="D96" s="149" t="s">
        <v>126</v>
      </c>
      <c r="E96" s="150" t="s">
        <v>177</v>
      </c>
      <c r="F96" s="151" t="s">
        <v>178</v>
      </c>
      <c r="G96" s="152" t="s">
        <v>143</v>
      </c>
      <c r="H96" s="153">
        <v>1</v>
      </c>
      <c r="I96" s="154"/>
      <c r="J96" s="154">
        <f>ROUND(I96*H96,0)</f>
        <v>0</v>
      </c>
      <c r="K96" s="151" t="s">
        <v>5</v>
      </c>
      <c r="L96" s="155"/>
      <c r="M96" s="156" t="s">
        <v>5</v>
      </c>
      <c r="N96" s="157" t="s">
        <v>43</v>
      </c>
      <c r="O96" s="158">
        <v>0</v>
      </c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20" t="s">
        <v>166</v>
      </c>
      <c r="AT96" s="20" t="s">
        <v>126</v>
      </c>
      <c r="AU96" s="20" t="s">
        <v>83</v>
      </c>
      <c r="AY96" s="20" t="s">
        <v>123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20" t="s">
        <v>11</v>
      </c>
      <c r="BK96" s="160">
        <f>ROUND(I96*H96,0)</f>
        <v>0</v>
      </c>
      <c r="BL96" s="20" t="s">
        <v>167</v>
      </c>
      <c r="BM96" s="20" t="s">
        <v>128</v>
      </c>
    </row>
    <row r="97" spans="2:65" s="10" customFormat="1" ht="22.35" customHeight="1" x14ac:dyDescent="0.3">
      <c r="B97" s="136"/>
      <c r="D97" s="137" t="s">
        <v>71</v>
      </c>
      <c r="E97" s="146" t="s">
        <v>179</v>
      </c>
      <c r="F97" s="146" t="s">
        <v>180</v>
      </c>
      <c r="J97" s="147">
        <f>BK97</f>
        <v>0</v>
      </c>
      <c r="L97" s="136"/>
      <c r="M97" s="140"/>
      <c r="N97" s="141"/>
      <c r="O97" s="141"/>
      <c r="P97" s="142">
        <f>P98</f>
        <v>0</v>
      </c>
      <c r="Q97" s="141"/>
      <c r="R97" s="142">
        <f>R98</f>
        <v>0</v>
      </c>
      <c r="S97" s="141"/>
      <c r="T97" s="143">
        <f>T98</f>
        <v>0</v>
      </c>
      <c r="AR97" s="137" t="s">
        <v>83</v>
      </c>
      <c r="AT97" s="144" t="s">
        <v>71</v>
      </c>
      <c r="AU97" s="144" t="s">
        <v>80</v>
      </c>
      <c r="AY97" s="137" t="s">
        <v>123</v>
      </c>
      <c r="BK97" s="145">
        <f>BK98</f>
        <v>0</v>
      </c>
    </row>
    <row r="98" spans="2:65" s="1" customFormat="1" ht="43.5" customHeight="1" x14ac:dyDescent="0.3">
      <c r="B98" s="148"/>
      <c r="C98" s="149" t="s">
        <v>89</v>
      </c>
      <c r="D98" s="149" t="s">
        <v>126</v>
      </c>
      <c r="E98" s="150" t="s">
        <v>181</v>
      </c>
      <c r="F98" s="151" t="s">
        <v>723</v>
      </c>
      <c r="G98" s="152" t="s">
        <v>143</v>
      </c>
      <c r="H98" s="153">
        <v>1</v>
      </c>
      <c r="I98" s="154"/>
      <c r="J98" s="154">
        <f>ROUND(I98*H98,0)</f>
        <v>0</v>
      </c>
      <c r="K98" s="151" t="s">
        <v>5</v>
      </c>
      <c r="L98" s="155"/>
      <c r="M98" s="156" t="s">
        <v>5</v>
      </c>
      <c r="N98" s="157" t="s">
        <v>43</v>
      </c>
      <c r="O98" s="158">
        <v>0</v>
      </c>
      <c r="P98" s="158">
        <f>O98*H98</f>
        <v>0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AR98" s="20" t="s">
        <v>166</v>
      </c>
      <c r="AT98" s="20" t="s">
        <v>126</v>
      </c>
      <c r="AU98" s="20" t="s">
        <v>83</v>
      </c>
      <c r="AY98" s="20" t="s">
        <v>123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20" t="s">
        <v>11</v>
      </c>
      <c r="BK98" s="160">
        <f>ROUND(I98*H98,0)</f>
        <v>0</v>
      </c>
      <c r="BL98" s="20" t="s">
        <v>167</v>
      </c>
      <c r="BM98" s="20" t="s">
        <v>26</v>
      </c>
    </row>
    <row r="99" spans="2:65" s="10" customFormat="1" ht="22.35" customHeight="1" x14ac:dyDescent="0.3">
      <c r="B99" s="136"/>
      <c r="D99" s="137" t="s">
        <v>71</v>
      </c>
      <c r="E99" s="146" t="s">
        <v>182</v>
      </c>
      <c r="F99" s="146" t="s">
        <v>183</v>
      </c>
      <c r="J99" s="147">
        <f>BK99</f>
        <v>0</v>
      </c>
      <c r="L99" s="136"/>
      <c r="M99" s="140"/>
      <c r="N99" s="141"/>
      <c r="O99" s="141"/>
      <c r="P99" s="142">
        <f>P100</f>
        <v>0</v>
      </c>
      <c r="Q99" s="141"/>
      <c r="R99" s="142">
        <f>R100</f>
        <v>0</v>
      </c>
      <c r="S99" s="141"/>
      <c r="T99" s="143">
        <f>T100</f>
        <v>0</v>
      </c>
      <c r="AR99" s="137" t="s">
        <v>83</v>
      </c>
      <c r="AT99" s="144" t="s">
        <v>71</v>
      </c>
      <c r="AU99" s="144" t="s">
        <v>80</v>
      </c>
      <c r="AY99" s="137" t="s">
        <v>123</v>
      </c>
      <c r="BK99" s="145">
        <f>BK100</f>
        <v>0</v>
      </c>
    </row>
    <row r="100" spans="2:65" s="1" customFormat="1" ht="44.25" customHeight="1" x14ac:dyDescent="0.3">
      <c r="B100" s="148"/>
      <c r="C100" s="149" t="s">
        <v>129</v>
      </c>
      <c r="D100" s="149" t="s">
        <v>126</v>
      </c>
      <c r="E100" s="150" t="s">
        <v>184</v>
      </c>
      <c r="F100" s="151" t="s">
        <v>724</v>
      </c>
      <c r="G100" s="152" t="s">
        <v>127</v>
      </c>
      <c r="H100" s="153">
        <v>1</v>
      </c>
      <c r="I100" s="154"/>
      <c r="J100" s="154">
        <f>ROUND(I100*H100,0)</f>
        <v>0</v>
      </c>
      <c r="K100" s="151" t="s">
        <v>5</v>
      </c>
      <c r="L100" s="155"/>
      <c r="M100" s="156" t="s">
        <v>5</v>
      </c>
      <c r="N100" s="157" t="s">
        <v>43</v>
      </c>
      <c r="O100" s="158">
        <v>0</v>
      </c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20" t="s">
        <v>166</v>
      </c>
      <c r="AT100" s="20" t="s">
        <v>126</v>
      </c>
      <c r="AU100" s="20" t="s">
        <v>83</v>
      </c>
      <c r="AY100" s="20" t="s">
        <v>123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20" t="s">
        <v>11</v>
      </c>
      <c r="BK100" s="160">
        <f>ROUND(I100*H100,0)</f>
        <v>0</v>
      </c>
      <c r="BL100" s="20" t="s">
        <v>167</v>
      </c>
      <c r="BM100" s="20" t="s">
        <v>130</v>
      </c>
    </row>
    <row r="101" spans="2:65" s="10" customFormat="1" ht="22.35" customHeight="1" x14ac:dyDescent="0.3">
      <c r="B101" s="136"/>
      <c r="D101" s="137" t="s">
        <v>71</v>
      </c>
      <c r="E101" s="146" t="s">
        <v>185</v>
      </c>
      <c r="F101" s="146" t="s">
        <v>186</v>
      </c>
      <c r="J101" s="147">
        <f>BK101</f>
        <v>0</v>
      </c>
      <c r="L101" s="136"/>
      <c r="M101" s="140"/>
      <c r="N101" s="141"/>
      <c r="O101" s="141"/>
      <c r="P101" s="142">
        <f>P102</f>
        <v>0</v>
      </c>
      <c r="Q101" s="141"/>
      <c r="R101" s="142">
        <f>R102</f>
        <v>0</v>
      </c>
      <c r="S101" s="141"/>
      <c r="T101" s="143">
        <f>T102</f>
        <v>0</v>
      </c>
      <c r="AR101" s="137" t="s">
        <v>83</v>
      </c>
      <c r="AT101" s="144" t="s">
        <v>71</v>
      </c>
      <c r="AU101" s="144" t="s">
        <v>80</v>
      </c>
      <c r="AY101" s="137" t="s">
        <v>123</v>
      </c>
      <c r="BK101" s="145">
        <f>BK102</f>
        <v>0</v>
      </c>
    </row>
    <row r="102" spans="2:65" s="1" customFormat="1" ht="16.5" customHeight="1" x14ac:dyDescent="0.3">
      <c r="B102" s="148"/>
      <c r="C102" s="149" t="s">
        <v>131</v>
      </c>
      <c r="D102" s="149" t="s">
        <v>126</v>
      </c>
      <c r="E102" s="150" t="s">
        <v>187</v>
      </c>
      <c r="F102" s="151" t="s">
        <v>188</v>
      </c>
      <c r="G102" s="152" t="s">
        <v>143</v>
      </c>
      <c r="H102" s="153">
        <v>1</v>
      </c>
      <c r="I102" s="154"/>
      <c r="J102" s="154">
        <f>ROUND(I102*H102,0)</f>
        <v>0</v>
      </c>
      <c r="K102" s="151" t="s">
        <v>5</v>
      </c>
      <c r="L102" s="155"/>
      <c r="M102" s="156" t="s">
        <v>5</v>
      </c>
      <c r="N102" s="157" t="s">
        <v>43</v>
      </c>
      <c r="O102" s="158">
        <v>0</v>
      </c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20" t="s">
        <v>166</v>
      </c>
      <c r="AT102" s="20" t="s">
        <v>126</v>
      </c>
      <c r="AU102" s="20" t="s">
        <v>83</v>
      </c>
      <c r="AY102" s="20" t="s">
        <v>123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20" t="s">
        <v>11</v>
      </c>
      <c r="BK102" s="160">
        <f>ROUND(I102*H102,0)</f>
        <v>0</v>
      </c>
      <c r="BL102" s="20" t="s">
        <v>167</v>
      </c>
      <c r="BM102" s="20" t="s">
        <v>132</v>
      </c>
    </row>
    <row r="103" spans="2:65" s="10" customFormat="1" ht="22.35" customHeight="1" x14ac:dyDescent="0.3">
      <c r="B103" s="136"/>
      <c r="D103" s="137" t="s">
        <v>71</v>
      </c>
      <c r="E103" s="146" t="s">
        <v>189</v>
      </c>
      <c r="F103" s="146" t="s">
        <v>190</v>
      </c>
      <c r="J103" s="147">
        <f>BK103</f>
        <v>0</v>
      </c>
      <c r="L103" s="136"/>
      <c r="M103" s="140"/>
      <c r="N103" s="141"/>
      <c r="O103" s="141"/>
      <c r="P103" s="142">
        <f>SUM(P104:P110)</f>
        <v>0</v>
      </c>
      <c r="Q103" s="141"/>
      <c r="R103" s="142">
        <f>SUM(R104:R110)</f>
        <v>0</v>
      </c>
      <c r="S103" s="141"/>
      <c r="T103" s="143">
        <f>SUM(T104:T110)</f>
        <v>0</v>
      </c>
      <c r="AR103" s="137" t="s">
        <v>83</v>
      </c>
      <c r="AT103" s="144" t="s">
        <v>71</v>
      </c>
      <c r="AU103" s="144" t="s">
        <v>80</v>
      </c>
      <c r="AY103" s="137" t="s">
        <v>123</v>
      </c>
      <c r="BK103" s="145">
        <f>SUM(BK104:BK110)</f>
        <v>0</v>
      </c>
    </row>
    <row r="104" spans="2:65" s="1" customFormat="1" ht="16.5" customHeight="1" x14ac:dyDescent="0.3">
      <c r="B104" s="148"/>
      <c r="C104" s="149" t="s">
        <v>128</v>
      </c>
      <c r="D104" s="149" t="s">
        <v>126</v>
      </c>
      <c r="E104" s="150" t="s">
        <v>191</v>
      </c>
      <c r="F104" s="151" t="s">
        <v>192</v>
      </c>
      <c r="G104" s="152" t="s">
        <v>193</v>
      </c>
      <c r="H104" s="153">
        <v>2</v>
      </c>
      <c r="I104" s="154"/>
      <c r="J104" s="154">
        <f t="shared" ref="J104:J110" si="0">ROUND(I104*H104,0)</f>
        <v>0</v>
      </c>
      <c r="K104" s="151" t="s">
        <v>5</v>
      </c>
      <c r="L104" s="155"/>
      <c r="M104" s="156" t="s">
        <v>5</v>
      </c>
      <c r="N104" s="157" t="s">
        <v>43</v>
      </c>
      <c r="O104" s="158">
        <v>0</v>
      </c>
      <c r="P104" s="158">
        <f t="shared" ref="P104:P110" si="1">O104*H104</f>
        <v>0</v>
      </c>
      <c r="Q104" s="158">
        <v>0</v>
      </c>
      <c r="R104" s="158">
        <f t="shared" ref="R104:R110" si="2">Q104*H104</f>
        <v>0</v>
      </c>
      <c r="S104" s="158">
        <v>0</v>
      </c>
      <c r="T104" s="159">
        <f t="shared" ref="T104:T110" si="3">S104*H104</f>
        <v>0</v>
      </c>
      <c r="AR104" s="20" t="s">
        <v>166</v>
      </c>
      <c r="AT104" s="20" t="s">
        <v>126</v>
      </c>
      <c r="AU104" s="20" t="s">
        <v>83</v>
      </c>
      <c r="AY104" s="20" t="s">
        <v>123</v>
      </c>
      <c r="BE104" s="160">
        <f t="shared" ref="BE104:BE110" si="4">IF(N104="základní",J104,0)</f>
        <v>0</v>
      </c>
      <c r="BF104" s="160">
        <f t="shared" ref="BF104:BF110" si="5">IF(N104="snížená",J104,0)</f>
        <v>0</v>
      </c>
      <c r="BG104" s="160">
        <f t="shared" ref="BG104:BG110" si="6">IF(N104="zákl. přenesená",J104,0)</f>
        <v>0</v>
      </c>
      <c r="BH104" s="160">
        <f t="shared" ref="BH104:BH110" si="7">IF(N104="sníž. přenesená",J104,0)</f>
        <v>0</v>
      </c>
      <c r="BI104" s="160">
        <f t="shared" ref="BI104:BI110" si="8">IF(N104="nulová",J104,0)</f>
        <v>0</v>
      </c>
      <c r="BJ104" s="20" t="s">
        <v>11</v>
      </c>
      <c r="BK104" s="160">
        <f t="shared" ref="BK104:BK110" si="9">ROUND(I104*H104,0)</f>
        <v>0</v>
      </c>
      <c r="BL104" s="20" t="s">
        <v>167</v>
      </c>
      <c r="BM104" s="20" t="s">
        <v>133</v>
      </c>
    </row>
    <row r="105" spans="2:65" s="1" customFormat="1" ht="16.5" customHeight="1" x14ac:dyDescent="0.3">
      <c r="B105" s="148"/>
      <c r="C105" s="149" t="s">
        <v>134</v>
      </c>
      <c r="D105" s="149" t="s">
        <v>126</v>
      </c>
      <c r="E105" s="150" t="s">
        <v>194</v>
      </c>
      <c r="F105" s="151" t="s">
        <v>195</v>
      </c>
      <c r="G105" s="152" t="s">
        <v>196</v>
      </c>
      <c r="H105" s="153">
        <v>8</v>
      </c>
      <c r="I105" s="154"/>
      <c r="J105" s="154">
        <f t="shared" si="0"/>
        <v>0</v>
      </c>
      <c r="K105" s="151" t="s">
        <v>5</v>
      </c>
      <c r="L105" s="155"/>
      <c r="M105" s="156" t="s">
        <v>5</v>
      </c>
      <c r="N105" s="157" t="s">
        <v>43</v>
      </c>
      <c r="O105" s="158">
        <v>0</v>
      </c>
      <c r="P105" s="158">
        <f t="shared" si="1"/>
        <v>0</v>
      </c>
      <c r="Q105" s="158">
        <v>0</v>
      </c>
      <c r="R105" s="158">
        <f t="shared" si="2"/>
        <v>0</v>
      </c>
      <c r="S105" s="158">
        <v>0</v>
      </c>
      <c r="T105" s="159">
        <f t="shared" si="3"/>
        <v>0</v>
      </c>
      <c r="AR105" s="20" t="s">
        <v>166</v>
      </c>
      <c r="AT105" s="20" t="s">
        <v>126</v>
      </c>
      <c r="AU105" s="20" t="s">
        <v>83</v>
      </c>
      <c r="AY105" s="20" t="s">
        <v>123</v>
      </c>
      <c r="BE105" s="160">
        <f t="shared" si="4"/>
        <v>0</v>
      </c>
      <c r="BF105" s="160">
        <f t="shared" si="5"/>
        <v>0</v>
      </c>
      <c r="BG105" s="160">
        <f t="shared" si="6"/>
        <v>0</v>
      </c>
      <c r="BH105" s="160">
        <f t="shared" si="7"/>
        <v>0</v>
      </c>
      <c r="BI105" s="160">
        <f t="shared" si="8"/>
        <v>0</v>
      </c>
      <c r="BJ105" s="20" t="s">
        <v>11</v>
      </c>
      <c r="BK105" s="160">
        <f t="shared" si="9"/>
        <v>0</v>
      </c>
      <c r="BL105" s="20" t="s">
        <v>167</v>
      </c>
      <c r="BM105" s="20" t="s">
        <v>135</v>
      </c>
    </row>
    <row r="106" spans="2:65" s="1" customFormat="1" ht="16.5" customHeight="1" x14ac:dyDescent="0.3">
      <c r="B106" s="148"/>
      <c r="C106" s="149" t="s">
        <v>26</v>
      </c>
      <c r="D106" s="149" t="s">
        <v>126</v>
      </c>
      <c r="E106" s="150" t="s">
        <v>197</v>
      </c>
      <c r="F106" s="151" t="s">
        <v>198</v>
      </c>
      <c r="G106" s="152" t="s">
        <v>196</v>
      </c>
      <c r="H106" s="153">
        <v>1</v>
      </c>
      <c r="I106" s="154"/>
      <c r="J106" s="154">
        <f t="shared" si="0"/>
        <v>0</v>
      </c>
      <c r="K106" s="151" t="s">
        <v>5</v>
      </c>
      <c r="L106" s="155"/>
      <c r="M106" s="156" t="s">
        <v>5</v>
      </c>
      <c r="N106" s="157" t="s">
        <v>43</v>
      </c>
      <c r="O106" s="158">
        <v>0</v>
      </c>
      <c r="P106" s="158">
        <f t="shared" si="1"/>
        <v>0</v>
      </c>
      <c r="Q106" s="158">
        <v>0</v>
      </c>
      <c r="R106" s="158">
        <f t="shared" si="2"/>
        <v>0</v>
      </c>
      <c r="S106" s="158">
        <v>0</v>
      </c>
      <c r="T106" s="159">
        <f t="shared" si="3"/>
        <v>0</v>
      </c>
      <c r="AR106" s="20" t="s">
        <v>166</v>
      </c>
      <c r="AT106" s="20" t="s">
        <v>126</v>
      </c>
      <c r="AU106" s="20" t="s">
        <v>83</v>
      </c>
      <c r="AY106" s="20" t="s">
        <v>123</v>
      </c>
      <c r="BE106" s="160">
        <f t="shared" si="4"/>
        <v>0</v>
      </c>
      <c r="BF106" s="160">
        <f t="shared" si="5"/>
        <v>0</v>
      </c>
      <c r="BG106" s="160">
        <f t="shared" si="6"/>
        <v>0</v>
      </c>
      <c r="BH106" s="160">
        <f t="shared" si="7"/>
        <v>0</v>
      </c>
      <c r="BI106" s="160">
        <f t="shared" si="8"/>
        <v>0</v>
      </c>
      <c r="BJ106" s="20" t="s">
        <v>11</v>
      </c>
      <c r="BK106" s="160">
        <f t="shared" si="9"/>
        <v>0</v>
      </c>
      <c r="BL106" s="20" t="s">
        <v>167</v>
      </c>
      <c r="BM106" s="20" t="s">
        <v>136</v>
      </c>
    </row>
    <row r="107" spans="2:65" s="1" customFormat="1" ht="16.5" customHeight="1" x14ac:dyDescent="0.3">
      <c r="B107" s="148"/>
      <c r="C107" s="149" t="s">
        <v>137</v>
      </c>
      <c r="D107" s="149" t="s">
        <v>126</v>
      </c>
      <c r="E107" s="150" t="s">
        <v>199</v>
      </c>
      <c r="F107" s="151" t="s">
        <v>200</v>
      </c>
      <c r="G107" s="152" t="s">
        <v>196</v>
      </c>
      <c r="H107" s="153">
        <v>1</v>
      </c>
      <c r="I107" s="154"/>
      <c r="J107" s="154">
        <f t="shared" si="0"/>
        <v>0</v>
      </c>
      <c r="K107" s="151" t="s">
        <v>5</v>
      </c>
      <c r="L107" s="155"/>
      <c r="M107" s="156" t="s">
        <v>5</v>
      </c>
      <c r="N107" s="157" t="s">
        <v>43</v>
      </c>
      <c r="O107" s="158">
        <v>0</v>
      </c>
      <c r="P107" s="158">
        <f t="shared" si="1"/>
        <v>0</v>
      </c>
      <c r="Q107" s="158">
        <v>0</v>
      </c>
      <c r="R107" s="158">
        <f t="shared" si="2"/>
        <v>0</v>
      </c>
      <c r="S107" s="158">
        <v>0</v>
      </c>
      <c r="T107" s="159">
        <f t="shared" si="3"/>
        <v>0</v>
      </c>
      <c r="AR107" s="20" t="s">
        <v>166</v>
      </c>
      <c r="AT107" s="20" t="s">
        <v>126</v>
      </c>
      <c r="AU107" s="20" t="s">
        <v>83</v>
      </c>
      <c r="AY107" s="20" t="s">
        <v>123</v>
      </c>
      <c r="BE107" s="160">
        <f t="shared" si="4"/>
        <v>0</v>
      </c>
      <c r="BF107" s="160">
        <f t="shared" si="5"/>
        <v>0</v>
      </c>
      <c r="BG107" s="160">
        <f t="shared" si="6"/>
        <v>0</v>
      </c>
      <c r="BH107" s="160">
        <f t="shared" si="7"/>
        <v>0</v>
      </c>
      <c r="BI107" s="160">
        <f t="shared" si="8"/>
        <v>0</v>
      </c>
      <c r="BJ107" s="20" t="s">
        <v>11</v>
      </c>
      <c r="BK107" s="160">
        <f t="shared" si="9"/>
        <v>0</v>
      </c>
      <c r="BL107" s="20" t="s">
        <v>167</v>
      </c>
      <c r="BM107" s="20" t="s">
        <v>138</v>
      </c>
    </row>
    <row r="108" spans="2:65" s="1" customFormat="1" ht="16.5" customHeight="1" x14ac:dyDescent="0.3">
      <c r="B108" s="148"/>
      <c r="C108" s="149" t="s">
        <v>130</v>
      </c>
      <c r="D108" s="149" t="s">
        <v>126</v>
      </c>
      <c r="E108" s="150" t="s">
        <v>201</v>
      </c>
      <c r="F108" s="151" t="s">
        <v>202</v>
      </c>
      <c r="G108" s="152" t="s">
        <v>193</v>
      </c>
      <c r="H108" s="153">
        <v>2</v>
      </c>
      <c r="I108" s="154"/>
      <c r="J108" s="154">
        <f t="shared" si="0"/>
        <v>0</v>
      </c>
      <c r="K108" s="151" t="s">
        <v>5</v>
      </c>
      <c r="L108" s="155"/>
      <c r="M108" s="156" t="s">
        <v>5</v>
      </c>
      <c r="N108" s="157" t="s">
        <v>43</v>
      </c>
      <c r="O108" s="158">
        <v>0</v>
      </c>
      <c r="P108" s="158">
        <f t="shared" si="1"/>
        <v>0</v>
      </c>
      <c r="Q108" s="158">
        <v>0</v>
      </c>
      <c r="R108" s="158">
        <f t="shared" si="2"/>
        <v>0</v>
      </c>
      <c r="S108" s="158">
        <v>0</v>
      </c>
      <c r="T108" s="159">
        <f t="shared" si="3"/>
        <v>0</v>
      </c>
      <c r="AR108" s="20" t="s">
        <v>166</v>
      </c>
      <c r="AT108" s="20" t="s">
        <v>126</v>
      </c>
      <c r="AU108" s="20" t="s">
        <v>83</v>
      </c>
      <c r="AY108" s="20" t="s">
        <v>123</v>
      </c>
      <c r="BE108" s="160">
        <f t="shared" si="4"/>
        <v>0</v>
      </c>
      <c r="BF108" s="160">
        <f t="shared" si="5"/>
        <v>0</v>
      </c>
      <c r="BG108" s="160">
        <f t="shared" si="6"/>
        <v>0</v>
      </c>
      <c r="BH108" s="160">
        <f t="shared" si="7"/>
        <v>0</v>
      </c>
      <c r="BI108" s="160">
        <f t="shared" si="8"/>
        <v>0</v>
      </c>
      <c r="BJ108" s="20" t="s">
        <v>11</v>
      </c>
      <c r="BK108" s="160">
        <f t="shared" si="9"/>
        <v>0</v>
      </c>
      <c r="BL108" s="20" t="s">
        <v>167</v>
      </c>
      <c r="BM108" s="20" t="s">
        <v>139</v>
      </c>
    </row>
    <row r="109" spans="2:65" s="1" customFormat="1" ht="16.5" customHeight="1" x14ac:dyDescent="0.3">
      <c r="B109" s="148"/>
      <c r="C109" s="149" t="s">
        <v>140</v>
      </c>
      <c r="D109" s="149" t="s">
        <v>126</v>
      </c>
      <c r="E109" s="150" t="s">
        <v>203</v>
      </c>
      <c r="F109" s="151" t="s">
        <v>204</v>
      </c>
      <c r="G109" s="152" t="s">
        <v>193</v>
      </c>
      <c r="H109" s="153">
        <v>2</v>
      </c>
      <c r="I109" s="154"/>
      <c r="J109" s="154">
        <f t="shared" si="0"/>
        <v>0</v>
      </c>
      <c r="K109" s="151" t="s">
        <v>5</v>
      </c>
      <c r="L109" s="155"/>
      <c r="M109" s="156" t="s">
        <v>5</v>
      </c>
      <c r="N109" s="157" t="s">
        <v>43</v>
      </c>
      <c r="O109" s="158">
        <v>0</v>
      </c>
      <c r="P109" s="158">
        <f t="shared" si="1"/>
        <v>0</v>
      </c>
      <c r="Q109" s="158">
        <v>0</v>
      </c>
      <c r="R109" s="158">
        <f t="shared" si="2"/>
        <v>0</v>
      </c>
      <c r="S109" s="158">
        <v>0</v>
      </c>
      <c r="T109" s="159">
        <f t="shared" si="3"/>
        <v>0</v>
      </c>
      <c r="AR109" s="20" t="s">
        <v>166</v>
      </c>
      <c r="AT109" s="20" t="s">
        <v>126</v>
      </c>
      <c r="AU109" s="20" t="s">
        <v>83</v>
      </c>
      <c r="AY109" s="20" t="s">
        <v>123</v>
      </c>
      <c r="BE109" s="160">
        <f t="shared" si="4"/>
        <v>0</v>
      </c>
      <c r="BF109" s="160">
        <f t="shared" si="5"/>
        <v>0</v>
      </c>
      <c r="BG109" s="160">
        <f t="shared" si="6"/>
        <v>0</v>
      </c>
      <c r="BH109" s="160">
        <f t="shared" si="7"/>
        <v>0</v>
      </c>
      <c r="BI109" s="160">
        <f t="shared" si="8"/>
        <v>0</v>
      </c>
      <c r="BJ109" s="20" t="s">
        <v>11</v>
      </c>
      <c r="BK109" s="160">
        <f t="shared" si="9"/>
        <v>0</v>
      </c>
      <c r="BL109" s="20" t="s">
        <v>167</v>
      </c>
      <c r="BM109" s="20" t="s">
        <v>144</v>
      </c>
    </row>
    <row r="110" spans="2:65" s="1" customFormat="1" ht="16.5" customHeight="1" x14ac:dyDescent="0.3">
      <c r="B110" s="148"/>
      <c r="C110" s="149" t="s">
        <v>132</v>
      </c>
      <c r="D110" s="149" t="s">
        <v>126</v>
      </c>
      <c r="E110" s="150" t="s">
        <v>205</v>
      </c>
      <c r="F110" s="151" t="s">
        <v>206</v>
      </c>
      <c r="G110" s="152" t="s">
        <v>193</v>
      </c>
      <c r="H110" s="153">
        <v>2</v>
      </c>
      <c r="I110" s="154"/>
      <c r="J110" s="154">
        <f t="shared" si="0"/>
        <v>0</v>
      </c>
      <c r="K110" s="151" t="s">
        <v>5</v>
      </c>
      <c r="L110" s="155"/>
      <c r="M110" s="156" t="s">
        <v>5</v>
      </c>
      <c r="N110" s="161" t="s">
        <v>43</v>
      </c>
      <c r="O110" s="162">
        <v>0</v>
      </c>
      <c r="P110" s="162">
        <f t="shared" si="1"/>
        <v>0</v>
      </c>
      <c r="Q110" s="162">
        <v>0</v>
      </c>
      <c r="R110" s="162">
        <f t="shared" si="2"/>
        <v>0</v>
      </c>
      <c r="S110" s="162">
        <v>0</v>
      </c>
      <c r="T110" s="163">
        <f t="shared" si="3"/>
        <v>0</v>
      </c>
      <c r="AR110" s="20" t="s">
        <v>166</v>
      </c>
      <c r="AT110" s="20" t="s">
        <v>126</v>
      </c>
      <c r="AU110" s="20" t="s">
        <v>83</v>
      </c>
      <c r="AY110" s="20" t="s">
        <v>123</v>
      </c>
      <c r="BE110" s="160">
        <f t="shared" si="4"/>
        <v>0</v>
      </c>
      <c r="BF110" s="160">
        <f t="shared" si="5"/>
        <v>0</v>
      </c>
      <c r="BG110" s="160">
        <f t="shared" si="6"/>
        <v>0</v>
      </c>
      <c r="BH110" s="160">
        <f t="shared" si="7"/>
        <v>0</v>
      </c>
      <c r="BI110" s="160">
        <f t="shared" si="8"/>
        <v>0</v>
      </c>
      <c r="BJ110" s="20" t="s">
        <v>11</v>
      </c>
      <c r="BK110" s="160">
        <f t="shared" si="9"/>
        <v>0</v>
      </c>
      <c r="BL110" s="20" t="s">
        <v>167</v>
      </c>
      <c r="BM110" s="20" t="s">
        <v>147</v>
      </c>
    </row>
    <row r="111" spans="2:65" s="1" customFormat="1" ht="6.95" customHeight="1" x14ac:dyDescent="0.3"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34"/>
    </row>
  </sheetData>
  <autoFilter ref="C85:K110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1"/>
  <sheetViews>
    <sheetView showGridLines="0" workbookViewId="0">
      <pane ySplit="1" topLeftCell="A62" activePane="bottomLeft" state="frozen"/>
      <selection pane="bottomLeft" activeCell="I88" sqref="I8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92</v>
      </c>
      <c r="G1" s="288" t="s">
        <v>93</v>
      </c>
      <c r="H1" s="288"/>
      <c r="I1" s="13"/>
      <c r="J1" s="93" t="s">
        <v>94</v>
      </c>
      <c r="K1" s="14" t="s">
        <v>95</v>
      </c>
      <c r="L1" s="93" t="s">
        <v>96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74" t="s">
        <v>8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20" t="s">
        <v>85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80</v>
      </c>
    </row>
    <row r="4" spans="1:70" ht="36.950000000000003" customHeight="1" x14ac:dyDescent="0.3">
      <c r="B4" s="24"/>
      <c r="C4" s="25"/>
      <c r="D4" s="26" t="s">
        <v>97</v>
      </c>
      <c r="E4" s="25"/>
      <c r="F4" s="25"/>
      <c r="G4" s="25"/>
      <c r="H4" s="25"/>
      <c r="I4" s="25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289" t="str">
        <f>'Rekapitulace stavby'!K6</f>
        <v>Stavební úpravy 2.ZŠ Husitská - Dodávka - aula</v>
      </c>
      <c r="F7" s="290"/>
      <c r="G7" s="290"/>
      <c r="H7" s="290"/>
      <c r="I7" s="25"/>
      <c r="J7" s="25"/>
      <c r="K7" s="27"/>
    </row>
    <row r="8" spans="1:70" s="1" customFormat="1" ht="15" x14ac:dyDescent="0.3">
      <c r="B8" s="34"/>
      <c r="C8" s="35"/>
      <c r="D8" s="32" t="s">
        <v>98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291" t="s">
        <v>207</v>
      </c>
      <c r="F9" s="292"/>
      <c r="G9" s="292"/>
      <c r="H9" s="292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20</v>
      </c>
      <c r="E11" s="35"/>
      <c r="F11" s="30" t="s">
        <v>5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22</v>
      </c>
      <c r="E12" s="35"/>
      <c r="F12" s="30" t="s">
        <v>33</v>
      </c>
      <c r="G12" s="35"/>
      <c r="H12" s="35"/>
      <c r="I12" s="32" t="s">
        <v>24</v>
      </c>
      <c r="J12" s="95" t="str">
        <f>'Rekapitulace stavby'!AN8</f>
        <v>30. 1. 2017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28</v>
      </c>
      <c r="E14" s="35"/>
      <c r="F14" s="35"/>
      <c r="G14" s="35"/>
      <c r="H14" s="35"/>
      <c r="I14" s="32" t="s">
        <v>29</v>
      </c>
      <c r="J14" s="30" t="str">
        <f>IF('Rekapitulace stavby'!AN10="","",'Rekapitulace stavby'!AN10)</f>
        <v/>
      </c>
      <c r="K14" s="38"/>
    </row>
    <row r="15" spans="1:70" s="1" customFormat="1" ht="18" customHeight="1" x14ac:dyDescent="0.3">
      <c r="B15" s="34"/>
      <c r="C15" s="35"/>
      <c r="D15" s="35"/>
      <c r="E15" s="30" t="str">
        <f>IF('Rekapitulace stavby'!E11="","",'Rekapitulace stavby'!E11)</f>
        <v>ZŠ Nová Paka, Husitská 1695</v>
      </c>
      <c r="F15" s="35"/>
      <c r="G15" s="35"/>
      <c r="H15" s="35"/>
      <c r="I15" s="32" t="s">
        <v>31</v>
      </c>
      <c r="J15" s="30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32</v>
      </c>
      <c r="E17" s="35"/>
      <c r="F17" s="35"/>
      <c r="G17" s="35"/>
      <c r="H17" s="35"/>
      <c r="I17" s="32" t="s">
        <v>29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31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34</v>
      </c>
      <c r="E20" s="35"/>
      <c r="F20" s="35"/>
      <c r="G20" s="35"/>
      <c r="H20" s="35"/>
      <c r="I20" s="32" t="s">
        <v>29</v>
      </c>
      <c r="J20" s="30" t="str">
        <f>IF('Rekapitulace stavby'!AN16="","",'Rekapitulace stavby'!AN16)</f>
        <v/>
      </c>
      <c r="K20" s="38"/>
    </row>
    <row r="21" spans="2:11" s="1" customFormat="1" ht="18" customHeight="1" x14ac:dyDescent="0.3">
      <c r="B21" s="34"/>
      <c r="C21" s="35"/>
      <c r="D21" s="35"/>
      <c r="E21" s="30" t="str">
        <f>IF('Rekapitulace stavby'!E17="","",'Rekapitulace stavby'!E17)</f>
        <v>Ateliér ADIP, Střelecká 437, Hradec Králové</v>
      </c>
      <c r="F21" s="35"/>
      <c r="G21" s="35"/>
      <c r="H21" s="35"/>
      <c r="I21" s="32" t="s">
        <v>31</v>
      </c>
      <c r="J21" s="30" t="str">
        <f>IF('Rekapitulace stavby'!AN17="","",'Rekapitulace stavby'!AN17)</f>
        <v/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37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280" t="s">
        <v>5</v>
      </c>
      <c r="F24" s="280"/>
      <c r="G24" s="280"/>
      <c r="H24" s="280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38</v>
      </c>
      <c r="E27" s="35"/>
      <c r="F27" s="35"/>
      <c r="G27" s="35"/>
      <c r="H27" s="35"/>
      <c r="I27" s="35"/>
      <c r="J27" s="101">
        <f>ROUND(J84,0)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39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2">
        <f>ROUND(SUM(BE84:BE170), 0)</f>
        <v>0</v>
      </c>
      <c r="G30" s="35"/>
      <c r="H30" s="35"/>
      <c r="I30" s="103">
        <v>0.21</v>
      </c>
      <c r="J30" s="102">
        <f>ROUND(ROUND((SUM(BE84:BE170)),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2">
        <f>ROUND(SUM(BF84:BF170), 0)</f>
        <v>0</v>
      </c>
      <c r="G31" s="35"/>
      <c r="H31" s="35"/>
      <c r="I31" s="103">
        <v>0.15</v>
      </c>
      <c r="J31" s="102">
        <f>ROUND(ROUND((SUM(BF84:BF170)),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2">
        <f>ROUND(SUM(BG84:BG170), 0)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2">
        <f>ROUND(SUM(BH84:BH170), 0)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2">
        <f>ROUND(SUM(BI84:BI170), 0)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48</v>
      </c>
      <c r="E36" s="64"/>
      <c r="F36" s="64"/>
      <c r="G36" s="106" t="s">
        <v>49</v>
      </c>
      <c r="H36" s="107" t="s">
        <v>50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100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18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289" t="str">
        <f>E7</f>
        <v>Stavební úpravy 2.ZŠ Husitská - Dodávka - aula</v>
      </c>
      <c r="F45" s="290"/>
      <c r="G45" s="290"/>
      <c r="H45" s="290"/>
      <c r="I45" s="35"/>
      <c r="J45" s="35"/>
      <c r="K45" s="38"/>
    </row>
    <row r="46" spans="2:11" s="1" customFormat="1" ht="14.45" customHeight="1" x14ac:dyDescent="0.3">
      <c r="B46" s="34"/>
      <c r="C46" s="32" t="s">
        <v>98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291" t="str">
        <f>E9</f>
        <v>3 - AV a PC technika a  scénické osvětlení</v>
      </c>
      <c r="F47" s="292"/>
      <c r="G47" s="292"/>
      <c r="H47" s="292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22</v>
      </c>
      <c r="D49" s="35"/>
      <c r="E49" s="35"/>
      <c r="F49" s="30" t="str">
        <f>F12</f>
        <v xml:space="preserve"> </v>
      </c>
      <c r="G49" s="35"/>
      <c r="H49" s="35"/>
      <c r="I49" s="32" t="s">
        <v>24</v>
      </c>
      <c r="J49" s="95" t="str">
        <f>IF(J12="","",J12)</f>
        <v>30. 1. 2017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28</v>
      </c>
      <c r="D51" s="35"/>
      <c r="E51" s="35"/>
      <c r="F51" s="30" t="str">
        <f>E15</f>
        <v>ZŠ Nová Paka, Husitská 1695</v>
      </c>
      <c r="G51" s="35"/>
      <c r="H51" s="35"/>
      <c r="I51" s="32" t="s">
        <v>34</v>
      </c>
      <c r="J51" s="280" t="str">
        <f>E21</f>
        <v>Ateliér ADIP, Střelecká 437, Hradec Králové</v>
      </c>
      <c r="K51" s="38"/>
    </row>
    <row r="52" spans="2:47" s="1" customFormat="1" ht="14.45" customHeight="1" x14ac:dyDescent="0.3">
      <c r="B52" s="34"/>
      <c r="C52" s="32" t="s">
        <v>32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84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101</v>
      </c>
      <c r="D54" s="104"/>
      <c r="E54" s="104"/>
      <c r="F54" s="104"/>
      <c r="G54" s="104"/>
      <c r="H54" s="104"/>
      <c r="I54" s="104"/>
      <c r="J54" s="112" t="s">
        <v>102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103</v>
      </c>
      <c r="D56" s="35"/>
      <c r="E56" s="35"/>
      <c r="F56" s="35"/>
      <c r="G56" s="35"/>
      <c r="H56" s="35"/>
      <c r="I56" s="35"/>
      <c r="J56" s="101">
        <f>J84</f>
        <v>0</v>
      </c>
      <c r="K56" s="38"/>
      <c r="AU56" s="20" t="s">
        <v>104</v>
      </c>
    </row>
    <row r="57" spans="2:47" s="7" customFormat="1" ht="24.95" customHeight="1" x14ac:dyDescent="0.3">
      <c r="B57" s="115"/>
      <c r="C57" s="116"/>
      <c r="D57" s="117" t="s">
        <v>149</v>
      </c>
      <c r="E57" s="118"/>
      <c r="F57" s="118"/>
      <c r="G57" s="118"/>
      <c r="H57" s="118"/>
      <c r="I57" s="118"/>
      <c r="J57" s="119">
        <f>J85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J86</f>
        <v>0</v>
      </c>
      <c r="K58" s="126"/>
    </row>
    <row r="59" spans="2:47" s="8" customFormat="1" ht="14.85" customHeight="1" x14ac:dyDescent="0.3">
      <c r="B59" s="121"/>
      <c r="C59" s="122"/>
      <c r="D59" s="123" t="s">
        <v>209</v>
      </c>
      <c r="E59" s="124"/>
      <c r="F59" s="124"/>
      <c r="G59" s="124"/>
      <c r="H59" s="124"/>
      <c r="I59" s="124"/>
      <c r="J59" s="125">
        <f>J87</f>
        <v>0</v>
      </c>
      <c r="K59" s="126"/>
    </row>
    <row r="60" spans="2:47" s="8" customFormat="1" ht="14.85" customHeight="1" x14ac:dyDescent="0.3">
      <c r="B60" s="121"/>
      <c r="C60" s="122"/>
      <c r="D60" s="123" t="s">
        <v>210</v>
      </c>
      <c r="E60" s="124"/>
      <c r="F60" s="124"/>
      <c r="G60" s="124"/>
      <c r="H60" s="124"/>
      <c r="I60" s="124"/>
      <c r="J60" s="125">
        <f>J114</f>
        <v>0</v>
      </c>
      <c r="K60" s="126"/>
    </row>
    <row r="61" spans="2:47" s="8" customFormat="1" ht="14.85" customHeight="1" x14ac:dyDescent="0.3">
      <c r="B61" s="121"/>
      <c r="C61" s="122"/>
      <c r="D61" s="123" t="s">
        <v>211</v>
      </c>
      <c r="E61" s="124"/>
      <c r="F61" s="124"/>
      <c r="G61" s="124"/>
      <c r="H61" s="124"/>
      <c r="I61" s="124"/>
      <c r="J61" s="125">
        <f>J124</f>
        <v>0</v>
      </c>
      <c r="K61" s="126"/>
    </row>
    <row r="62" spans="2:47" s="8" customFormat="1" ht="14.85" customHeight="1" x14ac:dyDescent="0.3">
      <c r="B62" s="121"/>
      <c r="C62" s="122"/>
      <c r="D62" s="123" t="s">
        <v>212</v>
      </c>
      <c r="E62" s="124"/>
      <c r="F62" s="124"/>
      <c r="G62" s="124"/>
      <c r="H62" s="124"/>
      <c r="I62" s="124"/>
      <c r="J62" s="125">
        <f>J130</f>
        <v>0</v>
      </c>
      <c r="K62" s="126"/>
    </row>
    <row r="63" spans="2:47" s="8" customFormat="1" ht="14.85" customHeight="1" x14ac:dyDescent="0.3">
      <c r="B63" s="121"/>
      <c r="C63" s="122"/>
      <c r="D63" s="123" t="s">
        <v>213</v>
      </c>
      <c r="E63" s="124"/>
      <c r="F63" s="124"/>
      <c r="G63" s="124"/>
      <c r="H63" s="124"/>
      <c r="I63" s="124"/>
      <c r="J63" s="125">
        <f>J153</f>
        <v>0</v>
      </c>
      <c r="K63" s="126"/>
    </row>
    <row r="64" spans="2:47" s="8" customFormat="1" ht="14.85" customHeight="1" x14ac:dyDescent="0.3">
      <c r="B64" s="121"/>
      <c r="C64" s="122"/>
      <c r="D64" s="123" t="s">
        <v>214</v>
      </c>
      <c r="E64" s="124"/>
      <c r="F64" s="124"/>
      <c r="G64" s="124"/>
      <c r="H64" s="124"/>
      <c r="I64" s="124"/>
      <c r="J64" s="125">
        <f>J166</f>
        <v>0</v>
      </c>
      <c r="K64" s="126"/>
    </row>
    <row r="65" spans="2:12" s="1" customFormat="1" ht="21.75" customHeight="1" x14ac:dyDescent="0.3">
      <c r="B65" s="34"/>
      <c r="C65" s="35"/>
      <c r="D65" s="35"/>
      <c r="E65" s="35"/>
      <c r="F65" s="35"/>
      <c r="G65" s="35"/>
      <c r="H65" s="35"/>
      <c r="I65" s="35"/>
      <c r="J65" s="35"/>
      <c r="K65" s="38"/>
    </row>
    <row r="66" spans="2:12" s="1" customFormat="1" ht="6.95" customHeight="1" x14ac:dyDescent="0.3">
      <c r="B66" s="49"/>
      <c r="C66" s="50"/>
      <c r="D66" s="50"/>
      <c r="E66" s="50"/>
      <c r="F66" s="50"/>
      <c r="G66" s="50"/>
      <c r="H66" s="50"/>
      <c r="I66" s="50"/>
      <c r="J66" s="50"/>
      <c r="K66" s="51"/>
    </row>
    <row r="70" spans="2:12" s="1" customFormat="1" ht="6.95" customHeight="1" x14ac:dyDescent="0.3"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34"/>
    </row>
    <row r="71" spans="2:12" s="1" customFormat="1" ht="36.950000000000003" customHeight="1" x14ac:dyDescent="0.3">
      <c r="B71" s="34"/>
      <c r="C71" s="54" t="s">
        <v>107</v>
      </c>
      <c r="L71" s="34"/>
    </row>
    <row r="72" spans="2:12" s="1" customFormat="1" ht="6.95" customHeight="1" x14ac:dyDescent="0.3">
      <c r="B72" s="34"/>
      <c r="L72" s="34"/>
    </row>
    <row r="73" spans="2:12" s="1" customFormat="1" ht="14.45" customHeight="1" x14ac:dyDescent="0.3">
      <c r="B73" s="34"/>
      <c r="C73" s="56" t="s">
        <v>18</v>
      </c>
      <c r="L73" s="34"/>
    </row>
    <row r="74" spans="2:12" s="1" customFormat="1" ht="16.5" customHeight="1" x14ac:dyDescent="0.3">
      <c r="B74" s="34"/>
      <c r="E74" s="285" t="str">
        <f>E7</f>
        <v>Stavební úpravy 2.ZŠ Husitská - Dodávka - aula</v>
      </c>
      <c r="F74" s="286"/>
      <c r="G74" s="286"/>
      <c r="H74" s="286"/>
      <c r="L74" s="34"/>
    </row>
    <row r="75" spans="2:12" s="1" customFormat="1" ht="14.45" customHeight="1" x14ac:dyDescent="0.3">
      <c r="B75" s="34"/>
      <c r="C75" s="56" t="s">
        <v>98</v>
      </c>
      <c r="L75" s="34"/>
    </row>
    <row r="76" spans="2:12" s="1" customFormat="1" ht="17.25" customHeight="1" x14ac:dyDescent="0.3">
      <c r="B76" s="34"/>
      <c r="E76" s="252" t="str">
        <f>E9</f>
        <v>3 - AV a PC technika a  scénické osvětlení</v>
      </c>
      <c r="F76" s="287"/>
      <c r="G76" s="287"/>
      <c r="H76" s="287"/>
      <c r="L76" s="34"/>
    </row>
    <row r="77" spans="2:12" s="1" customFormat="1" ht="6.95" customHeight="1" x14ac:dyDescent="0.3">
      <c r="B77" s="34"/>
      <c r="L77" s="34"/>
    </row>
    <row r="78" spans="2:12" s="1" customFormat="1" ht="18" customHeight="1" x14ac:dyDescent="0.3">
      <c r="B78" s="34"/>
      <c r="C78" s="56" t="s">
        <v>22</v>
      </c>
      <c r="F78" s="127" t="str">
        <f>F12</f>
        <v xml:space="preserve"> </v>
      </c>
      <c r="I78" s="56" t="s">
        <v>24</v>
      </c>
      <c r="J78" s="60" t="str">
        <f>IF(J12="","",J12)</f>
        <v>30. 1. 2017</v>
      </c>
      <c r="L78" s="34"/>
    </row>
    <row r="79" spans="2:12" s="1" customFormat="1" ht="6.95" customHeight="1" x14ac:dyDescent="0.3">
      <c r="B79" s="34"/>
      <c r="L79" s="34"/>
    </row>
    <row r="80" spans="2:12" s="1" customFormat="1" ht="15" x14ac:dyDescent="0.3">
      <c r="B80" s="34"/>
      <c r="C80" s="56" t="s">
        <v>28</v>
      </c>
      <c r="F80" s="127" t="str">
        <f>E15</f>
        <v>ZŠ Nová Paka, Husitská 1695</v>
      </c>
      <c r="I80" s="56" t="s">
        <v>34</v>
      </c>
      <c r="J80" s="127" t="str">
        <f>E21</f>
        <v>Ateliér ADIP, Střelecká 437, Hradec Králové</v>
      </c>
      <c r="L80" s="34"/>
    </row>
    <row r="81" spans="2:65" s="1" customFormat="1" ht="14.45" customHeight="1" x14ac:dyDescent="0.3">
      <c r="B81" s="34"/>
      <c r="C81" s="56" t="s">
        <v>32</v>
      </c>
      <c r="F81" s="127" t="str">
        <f>IF(E18="","",E18)</f>
        <v xml:space="preserve"> </v>
      </c>
      <c r="L81" s="34"/>
    </row>
    <row r="82" spans="2:65" s="1" customFormat="1" ht="10.35" customHeight="1" x14ac:dyDescent="0.3">
      <c r="B82" s="34"/>
      <c r="L82" s="34"/>
    </row>
    <row r="83" spans="2:65" s="9" customFormat="1" ht="29.25" customHeight="1" x14ac:dyDescent="0.3">
      <c r="B83" s="128"/>
      <c r="C83" s="129" t="s">
        <v>108</v>
      </c>
      <c r="D83" s="130" t="s">
        <v>57</v>
      </c>
      <c r="E83" s="130" t="s">
        <v>53</v>
      </c>
      <c r="F83" s="130" t="s">
        <v>109</v>
      </c>
      <c r="G83" s="130" t="s">
        <v>110</v>
      </c>
      <c r="H83" s="130" t="s">
        <v>111</v>
      </c>
      <c r="I83" s="130" t="s">
        <v>112</v>
      </c>
      <c r="J83" s="130" t="s">
        <v>102</v>
      </c>
      <c r="K83" s="131" t="s">
        <v>113</v>
      </c>
      <c r="L83" s="128"/>
      <c r="M83" s="66" t="s">
        <v>114</v>
      </c>
      <c r="N83" s="67" t="s">
        <v>42</v>
      </c>
      <c r="O83" s="67" t="s">
        <v>115</v>
      </c>
      <c r="P83" s="67" t="s">
        <v>116</v>
      </c>
      <c r="Q83" s="67" t="s">
        <v>117</v>
      </c>
      <c r="R83" s="67" t="s">
        <v>118</v>
      </c>
      <c r="S83" s="67" t="s">
        <v>119</v>
      </c>
      <c r="T83" s="68" t="s">
        <v>120</v>
      </c>
    </row>
    <row r="84" spans="2:65" s="1" customFormat="1" ht="29.25" customHeight="1" x14ac:dyDescent="0.35">
      <c r="B84" s="34"/>
      <c r="C84" s="70" t="s">
        <v>103</v>
      </c>
      <c r="J84" s="132">
        <f>BK84</f>
        <v>0</v>
      </c>
      <c r="L84" s="34"/>
      <c r="M84" s="69"/>
      <c r="N84" s="61"/>
      <c r="O84" s="61"/>
      <c r="P84" s="133">
        <f>P85</f>
        <v>0</v>
      </c>
      <c r="Q84" s="61"/>
      <c r="R84" s="133">
        <f>R85</f>
        <v>0</v>
      </c>
      <c r="S84" s="61"/>
      <c r="T84" s="134">
        <f>T85</f>
        <v>0</v>
      </c>
      <c r="AT84" s="20" t="s">
        <v>71</v>
      </c>
      <c r="AU84" s="20" t="s">
        <v>104</v>
      </c>
      <c r="BK84" s="135">
        <f>BK85</f>
        <v>0</v>
      </c>
    </row>
    <row r="85" spans="2:65" s="10" customFormat="1" ht="37.35" customHeight="1" x14ac:dyDescent="0.35">
      <c r="B85" s="136"/>
      <c r="D85" s="137" t="s">
        <v>71</v>
      </c>
      <c r="E85" s="138" t="s">
        <v>126</v>
      </c>
      <c r="F85" s="138" t="s">
        <v>159</v>
      </c>
      <c r="J85" s="139">
        <f>BK85</f>
        <v>0</v>
      </c>
      <c r="L85" s="136"/>
      <c r="M85" s="140"/>
      <c r="N85" s="141"/>
      <c r="O85" s="141"/>
      <c r="P85" s="142">
        <f>P86</f>
        <v>0</v>
      </c>
      <c r="Q85" s="141"/>
      <c r="R85" s="142">
        <f>R86</f>
        <v>0</v>
      </c>
      <c r="S85" s="141"/>
      <c r="T85" s="143">
        <f>T86</f>
        <v>0</v>
      </c>
      <c r="AR85" s="137" t="s">
        <v>83</v>
      </c>
      <c r="AT85" s="144" t="s">
        <v>71</v>
      </c>
      <c r="AU85" s="144" t="s">
        <v>72</v>
      </c>
      <c r="AY85" s="137" t="s">
        <v>123</v>
      </c>
      <c r="BK85" s="145">
        <f>BK86</f>
        <v>0</v>
      </c>
    </row>
    <row r="86" spans="2:65" s="10" customFormat="1" ht="19.899999999999999" customHeight="1" x14ac:dyDescent="0.3">
      <c r="B86" s="136"/>
      <c r="D86" s="137" t="s">
        <v>71</v>
      </c>
      <c r="E86" s="146" t="s">
        <v>215</v>
      </c>
      <c r="F86" s="146" t="s">
        <v>216</v>
      </c>
      <c r="J86" s="147">
        <f>BK86</f>
        <v>0</v>
      </c>
      <c r="L86" s="136"/>
      <c r="M86" s="140"/>
      <c r="N86" s="141"/>
      <c r="O86" s="141"/>
      <c r="P86" s="142">
        <f>P87+P114+P124+P130+P153+P166</f>
        <v>0</v>
      </c>
      <c r="Q86" s="141"/>
      <c r="R86" s="142">
        <f>R87+R114+R124+R130+R153+R166</f>
        <v>0</v>
      </c>
      <c r="S86" s="141"/>
      <c r="T86" s="143">
        <f>T87+T114+T124+T130+T153+T166</f>
        <v>0</v>
      </c>
      <c r="AR86" s="137" t="s">
        <v>83</v>
      </c>
      <c r="AT86" s="144" t="s">
        <v>71</v>
      </c>
      <c r="AU86" s="144" t="s">
        <v>11</v>
      </c>
      <c r="AY86" s="137" t="s">
        <v>123</v>
      </c>
      <c r="BK86" s="145">
        <f>BK87+BK114+BK124+BK130+BK153+BK166</f>
        <v>0</v>
      </c>
    </row>
    <row r="87" spans="2:65" s="10" customFormat="1" ht="14.85" customHeight="1" x14ac:dyDescent="0.3">
      <c r="B87" s="136"/>
      <c r="D87" s="137" t="s">
        <v>71</v>
      </c>
      <c r="E87" s="146" t="s">
        <v>217</v>
      </c>
      <c r="F87" s="146" t="s">
        <v>701</v>
      </c>
      <c r="J87" s="147">
        <f>BK87</f>
        <v>0</v>
      </c>
      <c r="L87" s="136"/>
      <c r="M87" s="140"/>
      <c r="N87" s="141"/>
      <c r="O87" s="141"/>
      <c r="P87" s="142">
        <f>SUM(P88:P113)</f>
        <v>0</v>
      </c>
      <c r="Q87" s="141"/>
      <c r="R87" s="142">
        <f>SUM(R88:R113)</f>
        <v>0</v>
      </c>
      <c r="S87" s="141"/>
      <c r="T87" s="143">
        <f>SUM(T88:T113)</f>
        <v>0</v>
      </c>
      <c r="AR87" s="137" t="s">
        <v>83</v>
      </c>
      <c r="AT87" s="144" t="s">
        <v>71</v>
      </c>
      <c r="AU87" s="144" t="s">
        <v>80</v>
      </c>
      <c r="AY87" s="137" t="s">
        <v>123</v>
      </c>
      <c r="BK87" s="145">
        <f>SUM(BK88:BK113)</f>
        <v>0</v>
      </c>
    </row>
    <row r="88" spans="2:65" s="1" customFormat="1" ht="24.95" customHeight="1" x14ac:dyDescent="0.3">
      <c r="B88" s="148"/>
      <c r="C88" s="149" t="s">
        <v>11</v>
      </c>
      <c r="D88" s="149" t="s">
        <v>126</v>
      </c>
      <c r="E88" s="150" t="s">
        <v>218</v>
      </c>
      <c r="F88" s="151" t="s">
        <v>219</v>
      </c>
      <c r="G88" s="152" t="s">
        <v>196</v>
      </c>
      <c r="H88" s="153">
        <v>2</v>
      </c>
      <c r="I88" s="154"/>
      <c r="J88" s="154">
        <f t="shared" ref="J88:J113" si="0">ROUND(I88*H88,0)</f>
        <v>0</v>
      </c>
      <c r="K88" s="151" t="s">
        <v>5</v>
      </c>
      <c r="L88" s="155"/>
      <c r="M88" s="156" t="s">
        <v>5</v>
      </c>
      <c r="N88" s="157" t="s">
        <v>43</v>
      </c>
      <c r="O88" s="158">
        <v>0</v>
      </c>
      <c r="P88" s="158">
        <f t="shared" ref="P88:P113" si="1">O88*H88</f>
        <v>0</v>
      </c>
      <c r="Q88" s="158">
        <v>0</v>
      </c>
      <c r="R88" s="158">
        <f t="shared" ref="R88:R113" si="2">Q88*H88</f>
        <v>0</v>
      </c>
      <c r="S88" s="158">
        <v>0</v>
      </c>
      <c r="T88" s="159">
        <f t="shared" ref="T88:T113" si="3">S88*H88</f>
        <v>0</v>
      </c>
      <c r="AR88" s="20" t="s">
        <v>166</v>
      </c>
      <c r="AT88" s="20" t="s">
        <v>126</v>
      </c>
      <c r="AU88" s="20" t="s">
        <v>83</v>
      </c>
      <c r="AY88" s="20" t="s">
        <v>123</v>
      </c>
      <c r="BE88" s="160">
        <f t="shared" ref="BE88:BE113" si="4">IF(N88="základní",J88,0)</f>
        <v>0</v>
      </c>
      <c r="BF88" s="160">
        <f t="shared" ref="BF88:BF113" si="5">IF(N88="snížená",J88,0)</f>
        <v>0</v>
      </c>
      <c r="BG88" s="160">
        <f t="shared" ref="BG88:BG113" si="6">IF(N88="zákl. přenesená",J88,0)</f>
        <v>0</v>
      </c>
      <c r="BH88" s="160">
        <f t="shared" ref="BH88:BH113" si="7">IF(N88="sníž. přenesená",J88,0)</f>
        <v>0</v>
      </c>
      <c r="BI88" s="160">
        <f t="shared" ref="BI88:BI113" si="8">IF(N88="nulová",J88,0)</f>
        <v>0</v>
      </c>
      <c r="BJ88" s="20" t="s">
        <v>11</v>
      </c>
      <c r="BK88" s="160">
        <f t="shared" ref="BK88:BK113" si="9">ROUND(I88*H88,0)</f>
        <v>0</v>
      </c>
      <c r="BL88" s="20" t="s">
        <v>167</v>
      </c>
      <c r="BM88" s="20" t="s">
        <v>80</v>
      </c>
    </row>
    <row r="89" spans="2:65" s="1" customFormat="1" ht="16.5" customHeight="1" x14ac:dyDescent="0.3">
      <c r="B89" s="148"/>
      <c r="C89" s="149" t="s">
        <v>80</v>
      </c>
      <c r="D89" s="149" t="s">
        <v>126</v>
      </c>
      <c r="E89" s="150" t="s">
        <v>220</v>
      </c>
      <c r="F89" s="151" t="s">
        <v>221</v>
      </c>
      <c r="G89" s="152" t="s">
        <v>196</v>
      </c>
      <c r="H89" s="153">
        <v>2</v>
      </c>
      <c r="I89" s="154"/>
      <c r="J89" s="154">
        <f t="shared" si="0"/>
        <v>0</v>
      </c>
      <c r="K89" s="151" t="s">
        <v>5</v>
      </c>
      <c r="L89" s="155"/>
      <c r="M89" s="156" t="s">
        <v>5</v>
      </c>
      <c r="N89" s="157" t="s">
        <v>43</v>
      </c>
      <c r="O89" s="158">
        <v>0</v>
      </c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AR89" s="20" t="s">
        <v>166</v>
      </c>
      <c r="AT89" s="20" t="s">
        <v>126</v>
      </c>
      <c r="AU89" s="20" t="s">
        <v>83</v>
      </c>
      <c r="AY89" s="20" t="s">
        <v>123</v>
      </c>
      <c r="BE89" s="160">
        <f t="shared" si="4"/>
        <v>0</v>
      </c>
      <c r="BF89" s="160">
        <f t="shared" si="5"/>
        <v>0</v>
      </c>
      <c r="BG89" s="160">
        <f t="shared" si="6"/>
        <v>0</v>
      </c>
      <c r="BH89" s="160">
        <f t="shared" si="7"/>
        <v>0</v>
      </c>
      <c r="BI89" s="160">
        <f t="shared" si="8"/>
        <v>0</v>
      </c>
      <c r="BJ89" s="20" t="s">
        <v>11</v>
      </c>
      <c r="BK89" s="160">
        <f t="shared" si="9"/>
        <v>0</v>
      </c>
      <c r="BL89" s="20" t="s">
        <v>167</v>
      </c>
      <c r="BM89" s="20" t="s">
        <v>86</v>
      </c>
    </row>
    <row r="90" spans="2:65" s="1" customFormat="1" ht="51" customHeight="1" x14ac:dyDescent="0.3">
      <c r="B90" s="148"/>
      <c r="C90" s="149" t="s">
        <v>83</v>
      </c>
      <c r="D90" s="149" t="s">
        <v>126</v>
      </c>
      <c r="E90" s="150" t="s">
        <v>222</v>
      </c>
      <c r="F90" s="151" t="s">
        <v>665</v>
      </c>
      <c r="G90" s="152" t="s">
        <v>196</v>
      </c>
      <c r="H90" s="153">
        <v>2</v>
      </c>
      <c r="I90" s="154"/>
      <c r="J90" s="154">
        <f t="shared" si="0"/>
        <v>0</v>
      </c>
      <c r="K90" s="151" t="s">
        <v>5</v>
      </c>
      <c r="L90" s="155"/>
      <c r="M90" s="156" t="s">
        <v>5</v>
      </c>
      <c r="N90" s="157" t="s">
        <v>43</v>
      </c>
      <c r="O90" s="158">
        <v>0</v>
      </c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AR90" s="20" t="s">
        <v>166</v>
      </c>
      <c r="AT90" s="20" t="s">
        <v>126</v>
      </c>
      <c r="AU90" s="20" t="s">
        <v>83</v>
      </c>
      <c r="AY90" s="20" t="s">
        <v>123</v>
      </c>
      <c r="BE90" s="160">
        <f t="shared" si="4"/>
        <v>0</v>
      </c>
      <c r="BF90" s="160">
        <f t="shared" si="5"/>
        <v>0</v>
      </c>
      <c r="BG90" s="160">
        <f t="shared" si="6"/>
        <v>0</v>
      </c>
      <c r="BH90" s="160">
        <f t="shared" si="7"/>
        <v>0</v>
      </c>
      <c r="BI90" s="160">
        <f t="shared" si="8"/>
        <v>0</v>
      </c>
      <c r="BJ90" s="20" t="s">
        <v>11</v>
      </c>
      <c r="BK90" s="160">
        <f t="shared" si="9"/>
        <v>0</v>
      </c>
      <c r="BL90" s="20" t="s">
        <v>167</v>
      </c>
      <c r="BM90" s="20" t="s">
        <v>129</v>
      </c>
    </row>
    <row r="91" spans="2:65" s="1" customFormat="1" ht="24.95" customHeight="1" x14ac:dyDescent="0.3">
      <c r="B91" s="148"/>
      <c r="C91" s="149" t="s">
        <v>86</v>
      </c>
      <c r="D91" s="149" t="s">
        <v>126</v>
      </c>
      <c r="E91" s="150" t="s">
        <v>223</v>
      </c>
      <c r="F91" s="151" t="s">
        <v>224</v>
      </c>
      <c r="G91" s="152" t="s">
        <v>196</v>
      </c>
      <c r="H91" s="153">
        <v>1</v>
      </c>
      <c r="I91" s="154"/>
      <c r="J91" s="154">
        <f t="shared" si="0"/>
        <v>0</v>
      </c>
      <c r="K91" s="151" t="s">
        <v>5</v>
      </c>
      <c r="L91" s="155"/>
      <c r="M91" s="156" t="s">
        <v>5</v>
      </c>
      <c r="N91" s="157" t="s">
        <v>43</v>
      </c>
      <c r="O91" s="158">
        <v>0</v>
      </c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AR91" s="20" t="s">
        <v>166</v>
      </c>
      <c r="AT91" s="20" t="s">
        <v>126</v>
      </c>
      <c r="AU91" s="20" t="s">
        <v>83</v>
      </c>
      <c r="AY91" s="20" t="s">
        <v>123</v>
      </c>
      <c r="BE91" s="160">
        <f t="shared" si="4"/>
        <v>0</v>
      </c>
      <c r="BF91" s="160">
        <f t="shared" si="5"/>
        <v>0</v>
      </c>
      <c r="BG91" s="160">
        <f t="shared" si="6"/>
        <v>0</v>
      </c>
      <c r="BH91" s="160">
        <f t="shared" si="7"/>
        <v>0</v>
      </c>
      <c r="BI91" s="160">
        <f t="shared" si="8"/>
        <v>0</v>
      </c>
      <c r="BJ91" s="20" t="s">
        <v>11</v>
      </c>
      <c r="BK91" s="160">
        <f t="shared" si="9"/>
        <v>0</v>
      </c>
      <c r="BL91" s="20" t="s">
        <v>167</v>
      </c>
      <c r="BM91" s="20" t="s">
        <v>128</v>
      </c>
    </row>
    <row r="92" spans="2:65" s="1" customFormat="1" ht="24.95" customHeight="1" x14ac:dyDescent="0.3">
      <c r="B92" s="148"/>
      <c r="C92" s="149" t="s">
        <v>89</v>
      </c>
      <c r="D92" s="149" t="s">
        <v>126</v>
      </c>
      <c r="E92" s="150" t="s">
        <v>225</v>
      </c>
      <c r="F92" s="151" t="s">
        <v>226</v>
      </c>
      <c r="G92" s="152" t="s">
        <v>196</v>
      </c>
      <c r="H92" s="153">
        <v>1</v>
      </c>
      <c r="I92" s="154"/>
      <c r="J92" s="154">
        <f t="shared" si="0"/>
        <v>0</v>
      </c>
      <c r="K92" s="151" t="s">
        <v>5</v>
      </c>
      <c r="L92" s="155"/>
      <c r="M92" s="156" t="s">
        <v>5</v>
      </c>
      <c r="N92" s="157" t="s">
        <v>43</v>
      </c>
      <c r="O92" s="158">
        <v>0</v>
      </c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AR92" s="20" t="s">
        <v>166</v>
      </c>
      <c r="AT92" s="20" t="s">
        <v>126</v>
      </c>
      <c r="AU92" s="20" t="s">
        <v>83</v>
      </c>
      <c r="AY92" s="20" t="s">
        <v>123</v>
      </c>
      <c r="BE92" s="160">
        <f t="shared" si="4"/>
        <v>0</v>
      </c>
      <c r="BF92" s="160">
        <f t="shared" si="5"/>
        <v>0</v>
      </c>
      <c r="BG92" s="160">
        <f t="shared" si="6"/>
        <v>0</v>
      </c>
      <c r="BH92" s="160">
        <f t="shared" si="7"/>
        <v>0</v>
      </c>
      <c r="BI92" s="160">
        <f t="shared" si="8"/>
        <v>0</v>
      </c>
      <c r="BJ92" s="20" t="s">
        <v>11</v>
      </c>
      <c r="BK92" s="160">
        <f t="shared" si="9"/>
        <v>0</v>
      </c>
      <c r="BL92" s="20" t="s">
        <v>167</v>
      </c>
      <c r="BM92" s="20" t="s">
        <v>26</v>
      </c>
    </row>
    <row r="93" spans="2:65" s="1" customFormat="1" ht="55.5" customHeight="1" x14ac:dyDescent="0.3">
      <c r="B93" s="148"/>
      <c r="C93" s="149" t="s">
        <v>129</v>
      </c>
      <c r="D93" s="149" t="s">
        <v>126</v>
      </c>
      <c r="E93" s="150" t="s">
        <v>227</v>
      </c>
      <c r="F93" s="151" t="s">
        <v>666</v>
      </c>
      <c r="G93" s="152" t="s">
        <v>196</v>
      </c>
      <c r="H93" s="153">
        <v>1</v>
      </c>
      <c r="I93" s="154"/>
      <c r="J93" s="154">
        <f t="shared" si="0"/>
        <v>0</v>
      </c>
      <c r="K93" s="151" t="s">
        <v>5</v>
      </c>
      <c r="L93" s="155"/>
      <c r="M93" s="156" t="s">
        <v>5</v>
      </c>
      <c r="N93" s="157" t="s">
        <v>43</v>
      </c>
      <c r="O93" s="158">
        <v>0</v>
      </c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AR93" s="20" t="s">
        <v>166</v>
      </c>
      <c r="AT93" s="20" t="s">
        <v>126</v>
      </c>
      <c r="AU93" s="20" t="s">
        <v>83</v>
      </c>
      <c r="AY93" s="20" t="s">
        <v>123</v>
      </c>
      <c r="BE93" s="160">
        <f t="shared" si="4"/>
        <v>0</v>
      </c>
      <c r="BF93" s="160">
        <f t="shared" si="5"/>
        <v>0</v>
      </c>
      <c r="BG93" s="160">
        <f t="shared" si="6"/>
        <v>0</v>
      </c>
      <c r="BH93" s="160">
        <f t="shared" si="7"/>
        <v>0</v>
      </c>
      <c r="BI93" s="160">
        <f t="shared" si="8"/>
        <v>0</v>
      </c>
      <c r="BJ93" s="20" t="s">
        <v>11</v>
      </c>
      <c r="BK93" s="160">
        <f t="shared" si="9"/>
        <v>0</v>
      </c>
      <c r="BL93" s="20" t="s">
        <v>167</v>
      </c>
      <c r="BM93" s="20" t="s">
        <v>130</v>
      </c>
    </row>
    <row r="94" spans="2:65" s="1" customFormat="1" ht="87.75" customHeight="1" x14ac:dyDescent="0.3">
      <c r="B94" s="148"/>
      <c r="C94" s="149" t="s">
        <v>131</v>
      </c>
      <c r="D94" s="149" t="s">
        <v>126</v>
      </c>
      <c r="E94" s="150" t="s">
        <v>228</v>
      </c>
      <c r="F94" s="151" t="s">
        <v>667</v>
      </c>
      <c r="G94" s="152" t="s">
        <v>196</v>
      </c>
      <c r="H94" s="153">
        <v>1</v>
      </c>
      <c r="I94" s="154"/>
      <c r="J94" s="154">
        <f t="shared" si="0"/>
        <v>0</v>
      </c>
      <c r="K94" s="151" t="s">
        <v>5</v>
      </c>
      <c r="L94" s="155"/>
      <c r="M94" s="156" t="s">
        <v>5</v>
      </c>
      <c r="N94" s="157" t="s">
        <v>43</v>
      </c>
      <c r="O94" s="158">
        <v>0</v>
      </c>
      <c r="P94" s="158">
        <f t="shared" si="1"/>
        <v>0</v>
      </c>
      <c r="Q94" s="158">
        <v>0</v>
      </c>
      <c r="R94" s="158">
        <f t="shared" si="2"/>
        <v>0</v>
      </c>
      <c r="S94" s="158">
        <v>0</v>
      </c>
      <c r="T94" s="159">
        <f t="shared" si="3"/>
        <v>0</v>
      </c>
      <c r="AR94" s="20" t="s">
        <v>166</v>
      </c>
      <c r="AT94" s="20" t="s">
        <v>126</v>
      </c>
      <c r="AU94" s="20" t="s">
        <v>83</v>
      </c>
      <c r="AY94" s="20" t="s">
        <v>123</v>
      </c>
      <c r="BE94" s="160">
        <f t="shared" si="4"/>
        <v>0</v>
      </c>
      <c r="BF94" s="160">
        <f t="shared" si="5"/>
        <v>0</v>
      </c>
      <c r="BG94" s="160">
        <f t="shared" si="6"/>
        <v>0</v>
      </c>
      <c r="BH94" s="160">
        <f t="shared" si="7"/>
        <v>0</v>
      </c>
      <c r="BI94" s="160">
        <f t="shared" si="8"/>
        <v>0</v>
      </c>
      <c r="BJ94" s="20" t="s">
        <v>11</v>
      </c>
      <c r="BK94" s="160">
        <f t="shared" si="9"/>
        <v>0</v>
      </c>
      <c r="BL94" s="20" t="s">
        <v>167</v>
      </c>
      <c r="BM94" s="20" t="s">
        <v>132</v>
      </c>
    </row>
    <row r="95" spans="2:65" s="1" customFormat="1" ht="70.5" customHeight="1" x14ac:dyDescent="0.3">
      <c r="B95" s="148"/>
      <c r="C95" s="149" t="s">
        <v>128</v>
      </c>
      <c r="D95" s="149" t="s">
        <v>126</v>
      </c>
      <c r="E95" s="150" t="s">
        <v>668</v>
      </c>
      <c r="F95" s="151" t="s">
        <v>669</v>
      </c>
      <c r="G95" s="152" t="s">
        <v>196</v>
      </c>
      <c r="H95" s="153">
        <v>2</v>
      </c>
      <c r="I95" s="154"/>
      <c r="J95" s="154">
        <f t="shared" si="0"/>
        <v>0</v>
      </c>
      <c r="K95" s="151" t="s">
        <v>5</v>
      </c>
      <c r="L95" s="155"/>
      <c r="M95" s="156" t="s">
        <v>5</v>
      </c>
      <c r="N95" s="157" t="s">
        <v>43</v>
      </c>
      <c r="O95" s="158">
        <v>0</v>
      </c>
      <c r="P95" s="158">
        <f t="shared" si="1"/>
        <v>0</v>
      </c>
      <c r="Q95" s="158">
        <v>0</v>
      </c>
      <c r="R95" s="158">
        <f t="shared" si="2"/>
        <v>0</v>
      </c>
      <c r="S95" s="158">
        <v>0</v>
      </c>
      <c r="T95" s="159">
        <f t="shared" si="3"/>
        <v>0</v>
      </c>
      <c r="AR95" s="20" t="s">
        <v>166</v>
      </c>
      <c r="AT95" s="20" t="s">
        <v>126</v>
      </c>
      <c r="AU95" s="20" t="s">
        <v>83</v>
      </c>
      <c r="AY95" s="20" t="s">
        <v>123</v>
      </c>
      <c r="BE95" s="160">
        <f t="shared" si="4"/>
        <v>0</v>
      </c>
      <c r="BF95" s="160">
        <f t="shared" si="5"/>
        <v>0</v>
      </c>
      <c r="BG95" s="160">
        <f t="shared" si="6"/>
        <v>0</v>
      </c>
      <c r="BH95" s="160">
        <f t="shared" si="7"/>
        <v>0</v>
      </c>
      <c r="BI95" s="160">
        <f t="shared" si="8"/>
        <v>0</v>
      </c>
      <c r="BJ95" s="20" t="s">
        <v>11</v>
      </c>
      <c r="BK95" s="160">
        <f t="shared" si="9"/>
        <v>0</v>
      </c>
      <c r="BL95" s="20" t="s">
        <v>167</v>
      </c>
      <c r="BM95" s="20" t="s">
        <v>133</v>
      </c>
    </row>
    <row r="96" spans="2:65" s="1" customFormat="1" ht="24.95" customHeight="1" x14ac:dyDescent="0.3">
      <c r="B96" s="148"/>
      <c r="C96" s="149" t="s">
        <v>134</v>
      </c>
      <c r="D96" s="149" t="s">
        <v>126</v>
      </c>
      <c r="E96" s="150" t="s">
        <v>670</v>
      </c>
      <c r="F96" s="151" t="s">
        <v>229</v>
      </c>
      <c r="G96" s="152" t="s">
        <v>196</v>
      </c>
      <c r="H96" s="153">
        <v>2</v>
      </c>
      <c r="I96" s="154"/>
      <c r="J96" s="154">
        <f t="shared" si="0"/>
        <v>0</v>
      </c>
      <c r="K96" s="151" t="s">
        <v>5</v>
      </c>
      <c r="L96" s="155"/>
      <c r="M96" s="156" t="s">
        <v>5</v>
      </c>
      <c r="N96" s="157" t="s">
        <v>43</v>
      </c>
      <c r="O96" s="158">
        <v>0</v>
      </c>
      <c r="P96" s="158">
        <f t="shared" si="1"/>
        <v>0</v>
      </c>
      <c r="Q96" s="158">
        <v>0</v>
      </c>
      <c r="R96" s="158">
        <f t="shared" si="2"/>
        <v>0</v>
      </c>
      <c r="S96" s="158">
        <v>0</v>
      </c>
      <c r="T96" s="159">
        <f t="shared" si="3"/>
        <v>0</v>
      </c>
      <c r="AR96" s="20" t="s">
        <v>166</v>
      </c>
      <c r="AT96" s="20" t="s">
        <v>126</v>
      </c>
      <c r="AU96" s="20" t="s">
        <v>83</v>
      </c>
      <c r="AY96" s="20" t="s">
        <v>123</v>
      </c>
      <c r="BE96" s="160">
        <f t="shared" si="4"/>
        <v>0</v>
      </c>
      <c r="BF96" s="160">
        <f t="shared" si="5"/>
        <v>0</v>
      </c>
      <c r="BG96" s="160">
        <f t="shared" si="6"/>
        <v>0</v>
      </c>
      <c r="BH96" s="160">
        <f t="shared" si="7"/>
        <v>0</v>
      </c>
      <c r="BI96" s="160">
        <f t="shared" si="8"/>
        <v>0</v>
      </c>
      <c r="BJ96" s="20" t="s">
        <v>11</v>
      </c>
      <c r="BK96" s="160">
        <f t="shared" si="9"/>
        <v>0</v>
      </c>
      <c r="BL96" s="20" t="s">
        <v>167</v>
      </c>
      <c r="BM96" s="20" t="s">
        <v>135</v>
      </c>
    </row>
    <row r="97" spans="2:65" s="1" customFormat="1" ht="24.95" customHeight="1" x14ac:dyDescent="0.3">
      <c r="B97" s="148"/>
      <c r="C97" s="149" t="s">
        <v>26</v>
      </c>
      <c r="D97" s="149" t="s">
        <v>126</v>
      </c>
      <c r="E97" s="150" t="s">
        <v>671</v>
      </c>
      <c r="F97" s="151" t="s">
        <v>230</v>
      </c>
      <c r="G97" s="152" t="s">
        <v>5</v>
      </c>
      <c r="H97" s="153">
        <v>2</v>
      </c>
      <c r="I97" s="154"/>
      <c r="J97" s="154">
        <f t="shared" si="0"/>
        <v>0</v>
      </c>
      <c r="K97" s="151" t="s">
        <v>5</v>
      </c>
      <c r="L97" s="155"/>
      <c r="M97" s="156" t="s">
        <v>5</v>
      </c>
      <c r="N97" s="157" t="s">
        <v>43</v>
      </c>
      <c r="O97" s="158">
        <v>0</v>
      </c>
      <c r="P97" s="158">
        <f t="shared" si="1"/>
        <v>0</v>
      </c>
      <c r="Q97" s="158">
        <v>0</v>
      </c>
      <c r="R97" s="158">
        <f t="shared" si="2"/>
        <v>0</v>
      </c>
      <c r="S97" s="158">
        <v>0</v>
      </c>
      <c r="T97" s="159">
        <f t="shared" si="3"/>
        <v>0</v>
      </c>
      <c r="AR97" s="20" t="s">
        <v>166</v>
      </c>
      <c r="AT97" s="20" t="s">
        <v>126</v>
      </c>
      <c r="AU97" s="20" t="s">
        <v>83</v>
      </c>
      <c r="AY97" s="20" t="s">
        <v>123</v>
      </c>
      <c r="BE97" s="160">
        <f t="shared" si="4"/>
        <v>0</v>
      </c>
      <c r="BF97" s="160">
        <f t="shared" si="5"/>
        <v>0</v>
      </c>
      <c r="BG97" s="160">
        <f t="shared" si="6"/>
        <v>0</v>
      </c>
      <c r="BH97" s="160">
        <f t="shared" si="7"/>
        <v>0</v>
      </c>
      <c r="BI97" s="160">
        <f t="shared" si="8"/>
        <v>0</v>
      </c>
      <c r="BJ97" s="20" t="s">
        <v>11</v>
      </c>
      <c r="BK97" s="160">
        <f t="shared" si="9"/>
        <v>0</v>
      </c>
      <c r="BL97" s="20" t="s">
        <v>167</v>
      </c>
      <c r="BM97" s="20" t="s">
        <v>136</v>
      </c>
    </row>
    <row r="98" spans="2:65" s="1" customFormat="1" ht="24.95" customHeight="1" x14ac:dyDescent="0.3">
      <c r="B98" s="148"/>
      <c r="C98" s="149" t="s">
        <v>137</v>
      </c>
      <c r="D98" s="149" t="s">
        <v>126</v>
      </c>
      <c r="E98" s="150" t="s">
        <v>672</v>
      </c>
      <c r="F98" s="151" t="s">
        <v>231</v>
      </c>
      <c r="G98" s="152" t="s">
        <v>196</v>
      </c>
      <c r="H98" s="153">
        <v>1</v>
      </c>
      <c r="I98" s="154"/>
      <c r="J98" s="154">
        <f t="shared" si="0"/>
        <v>0</v>
      </c>
      <c r="K98" s="151" t="s">
        <v>5</v>
      </c>
      <c r="L98" s="155"/>
      <c r="M98" s="156" t="s">
        <v>5</v>
      </c>
      <c r="N98" s="157" t="s">
        <v>43</v>
      </c>
      <c r="O98" s="158">
        <v>0</v>
      </c>
      <c r="P98" s="158">
        <f t="shared" si="1"/>
        <v>0</v>
      </c>
      <c r="Q98" s="158">
        <v>0</v>
      </c>
      <c r="R98" s="158">
        <f t="shared" si="2"/>
        <v>0</v>
      </c>
      <c r="S98" s="158">
        <v>0</v>
      </c>
      <c r="T98" s="159">
        <f t="shared" si="3"/>
        <v>0</v>
      </c>
      <c r="AR98" s="20" t="s">
        <v>166</v>
      </c>
      <c r="AT98" s="20" t="s">
        <v>126</v>
      </c>
      <c r="AU98" s="20" t="s">
        <v>83</v>
      </c>
      <c r="AY98" s="20" t="s">
        <v>123</v>
      </c>
      <c r="BE98" s="160">
        <f t="shared" si="4"/>
        <v>0</v>
      </c>
      <c r="BF98" s="160">
        <f t="shared" si="5"/>
        <v>0</v>
      </c>
      <c r="BG98" s="160">
        <f t="shared" si="6"/>
        <v>0</v>
      </c>
      <c r="BH98" s="160">
        <f t="shared" si="7"/>
        <v>0</v>
      </c>
      <c r="BI98" s="160">
        <f t="shared" si="8"/>
        <v>0</v>
      </c>
      <c r="BJ98" s="20" t="s">
        <v>11</v>
      </c>
      <c r="BK98" s="160">
        <f t="shared" si="9"/>
        <v>0</v>
      </c>
      <c r="BL98" s="20" t="s">
        <v>167</v>
      </c>
      <c r="BM98" s="20" t="s">
        <v>138</v>
      </c>
    </row>
    <row r="99" spans="2:65" s="1" customFormat="1" ht="24.95" customHeight="1" x14ac:dyDescent="0.3">
      <c r="B99" s="148"/>
      <c r="C99" s="149" t="s">
        <v>130</v>
      </c>
      <c r="D99" s="149" t="s">
        <v>126</v>
      </c>
      <c r="E99" s="150" t="s">
        <v>673</v>
      </c>
      <c r="F99" s="151" t="s">
        <v>232</v>
      </c>
      <c r="G99" s="152" t="s">
        <v>196</v>
      </c>
      <c r="H99" s="153">
        <v>1</v>
      </c>
      <c r="I99" s="154"/>
      <c r="J99" s="154">
        <f t="shared" si="0"/>
        <v>0</v>
      </c>
      <c r="K99" s="151" t="s">
        <v>5</v>
      </c>
      <c r="L99" s="155"/>
      <c r="M99" s="156" t="s">
        <v>5</v>
      </c>
      <c r="N99" s="157" t="s">
        <v>43</v>
      </c>
      <c r="O99" s="158">
        <v>0</v>
      </c>
      <c r="P99" s="158">
        <f t="shared" si="1"/>
        <v>0</v>
      </c>
      <c r="Q99" s="158">
        <v>0</v>
      </c>
      <c r="R99" s="158">
        <f t="shared" si="2"/>
        <v>0</v>
      </c>
      <c r="S99" s="158">
        <v>0</v>
      </c>
      <c r="T99" s="159">
        <f t="shared" si="3"/>
        <v>0</v>
      </c>
      <c r="AR99" s="20" t="s">
        <v>166</v>
      </c>
      <c r="AT99" s="20" t="s">
        <v>126</v>
      </c>
      <c r="AU99" s="20" t="s">
        <v>83</v>
      </c>
      <c r="AY99" s="20" t="s">
        <v>123</v>
      </c>
      <c r="BE99" s="160">
        <f t="shared" si="4"/>
        <v>0</v>
      </c>
      <c r="BF99" s="160">
        <f t="shared" si="5"/>
        <v>0</v>
      </c>
      <c r="BG99" s="160">
        <f t="shared" si="6"/>
        <v>0</v>
      </c>
      <c r="BH99" s="160">
        <f t="shared" si="7"/>
        <v>0</v>
      </c>
      <c r="BI99" s="160">
        <f t="shared" si="8"/>
        <v>0</v>
      </c>
      <c r="BJ99" s="20" t="s">
        <v>11</v>
      </c>
      <c r="BK99" s="160">
        <f t="shared" si="9"/>
        <v>0</v>
      </c>
      <c r="BL99" s="20" t="s">
        <v>167</v>
      </c>
      <c r="BM99" s="20" t="s">
        <v>139</v>
      </c>
    </row>
    <row r="100" spans="2:65" s="1" customFormat="1" ht="38.25" customHeight="1" x14ac:dyDescent="0.3">
      <c r="B100" s="148"/>
      <c r="C100" s="149" t="s">
        <v>140</v>
      </c>
      <c r="D100" s="149" t="s">
        <v>126</v>
      </c>
      <c r="E100" s="150" t="s">
        <v>674</v>
      </c>
      <c r="F100" s="151" t="s">
        <v>233</v>
      </c>
      <c r="G100" s="152" t="s">
        <v>196</v>
      </c>
      <c r="H100" s="153">
        <v>1</v>
      </c>
      <c r="I100" s="154"/>
      <c r="J100" s="154">
        <f t="shared" si="0"/>
        <v>0</v>
      </c>
      <c r="K100" s="151" t="s">
        <v>5</v>
      </c>
      <c r="L100" s="155"/>
      <c r="M100" s="156" t="s">
        <v>5</v>
      </c>
      <c r="N100" s="157" t="s">
        <v>43</v>
      </c>
      <c r="O100" s="158">
        <v>0</v>
      </c>
      <c r="P100" s="158">
        <f t="shared" si="1"/>
        <v>0</v>
      </c>
      <c r="Q100" s="158">
        <v>0</v>
      </c>
      <c r="R100" s="158">
        <f t="shared" si="2"/>
        <v>0</v>
      </c>
      <c r="S100" s="158">
        <v>0</v>
      </c>
      <c r="T100" s="159">
        <f t="shared" si="3"/>
        <v>0</v>
      </c>
      <c r="AR100" s="20" t="s">
        <v>166</v>
      </c>
      <c r="AT100" s="20" t="s">
        <v>126</v>
      </c>
      <c r="AU100" s="20" t="s">
        <v>83</v>
      </c>
      <c r="AY100" s="20" t="s">
        <v>123</v>
      </c>
      <c r="BE100" s="160">
        <f t="shared" si="4"/>
        <v>0</v>
      </c>
      <c r="BF100" s="160">
        <f t="shared" si="5"/>
        <v>0</v>
      </c>
      <c r="BG100" s="160">
        <f t="shared" si="6"/>
        <v>0</v>
      </c>
      <c r="BH100" s="160">
        <f t="shared" si="7"/>
        <v>0</v>
      </c>
      <c r="BI100" s="160">
        <f t="shared" si="8"/>
        <v>0</v>
      </c>
      <c r="BJ100" s="20" t="s">
        <v>11</v>
      </c>
      <c r="BK100" s="160">
        <f t="shared" si="9"/>
        <v>0</v>
      </c>
      <c r="BL100" s="20" t="s">
        <v>167</v>
      </c>
      <c r="BM100" s="20" t="s">
        <v>144</v>
      </c>
    </row>
    <row r="101" spans="2:65" s="1" customFormat="1" ht="38.25" customHeight="1" x14ac:dyDescent="0.3">
      <c r="B101" s="148"/>
      <c r="C101" s="149" t="s">
        <v>132</v>
      </c>
      <c r="D101" s="149" t="s">
        <v>126</v>
      </c>
      <c r="E101" s="150" t="s">
        <v>234</v>
      </c>
      <c r="F101" s="151" t="s">
        <v>235</v>
      </c>
      <c r="G101" s="152" t="s">
        <v>196</v>
      </c>
      <c r="H101" s="153">
        <v>1</v>
      </c>
      <c r="I101" s="154"/>
      <c r="J101" s="154">
        <f t="shared" si="0"/>
        <v>0</v>
      </c>
      <c r="K101" s="151" t="s">
        <v>5</v>
      </c>
      <c r="L101" s="155"/>
      <c r="M101" s="156" t="s">
        <v>5</v>
      </c>
      <c r="N101" s="157" t="s">
        <v>43</v>
      </c>
      <c r="O101" s="158">
        <v>0</v>
      </c>
      <c r="P101" s="158">
        <f t="shared" si="1"/>
        <v>0</v>
      </c>
      <c r="Q101" s="158">
        <v>0</v>
      </c>
      <c r="R101" s="158">
        <f t="shared" si="2"/>
        <v>0</v>
      </c>
      <c r="S101" s="158">
        <v>0</v>
      </c>
      <c r="T101" s="159">
        <f t="shared" si="3"/>
        <v>0</v>
      </c>
      <c r="AR101" s="20" t="s">
        <v>166</v>
      </c>
      <c r="AT101" s="20" t="s">
        <v>126</v>
      </c>
      <c r="AU101" s="20" t="s">
        <v>83</v>
      </c>
      <c r="AY101" s="20" t="s">
        <v>123</v>
      </c>
      <c r="BE101" s="160">
        <f t="shared" si="4"/>
        <v>0</v>
      </c>
      <c r="BF101" s="160">
        <f t="shared" si="5"/>
        <v>0</v>
      </c>
      <c r="BG101" s="160">
        <f t="shared" si="6"/>
        <v>0</v>
      </c>
      <c r="BH101" s="160">
        <f t="shared" si="7"/>
        <v>0</v>
      </c>
      <c r="BI101" s="160">
        <f t="shared" si="8"/>
        <v>0</v>
      </c>
      <c r="BJ101" s="20" t="s">
        <v>11</v>
      </c>
      <c r="BK101" s="160">
        <f t="shared" si="9"/>
        <v>0</v>
      </c>
      <c r="BL101" s="20" t="s">
        <v>167</v>
      </c>
      <c r="BM101" s="20" t="s">
        <v>147</v>
      </c>
    </row>
    <row r="102" spans="2:65" s="1" customFormat="1" ht="16.5" customHeight="1" x14ac:dyDescent="0.3">
      <c r="B102" s="148"/>
      <c r="C102" s="149" t="s">
        <v>12</v>
      </c>
      <c r="D102" s="149" t="s">
        <v>126</v>
      </c>
      <c r="E102" s="150" t="s">
        <v>236</v>
      </c>
      <c r="F102" s="151" t="s">
        <v>237</v>
      </c>
      <c r="G102" s="152" t="s">
        <v>196</v>
      </c>
      <c r="H102" s="153">
        <v>1</v>
      </c>
      <c r="I102" s="154"/>
      <c r="J102" s="154">
        <f t="shared" si="0"/>
        <v>0</v>
      </c>
      <c r="K102" s="151" t="s">
        <v>5</v>
      </c>
      <c r="L102" s="155"/>
      <c r="M102" s="156" t="s">
        <v>5</v>
      </c>
      <c r="N102" s="157" t="s">
        <v>43</v>
      </c>
      <c r="O102" s="158">
        <v>0</v>
      </c>
      <c r="P102" s="158">
        <f t="shared" si="1"/>
        <v>0</v>
      </c>
      <c r="Q102" s="158">
        <v>0</v>
      </c>
      <c r="R102" s="158">
        <f t="shared" si="2"/>
        <v>0</v>
      </c>
      <c r="S102" s="158">
        <v>0</v>
      </c>
      <c r="T102" s="159">
        <f t="shared" si="3"/>
        <v>0</v>
      </c>
      <c r="AR102" s="20" t="s">
        <v>166</v>
      </c>
      <c r="AT102" s="20" t="s">
        <v>126</v>
      </c>
      <c r="AU102" s="20" t="s">
        <v>83</v>
      </c>
      <c r="AY102" s="20" t="s">
        <v>123</v>
      </c>
      <c r="BE102" s="160">
        <f t="shared" si="4"/>
        <v>0</v>
      </c>
      <c r="BF102" s="160">
        <f t="shared" si="5"/>
        <v>0</v>
      </c>
      <c r="BG102" s="160">
        <f t="shared" si="6"/>
        <v>0</v>
      </c>
      <c r="BH102" s="160">
        <f t="shared" si="7"/>
        <v>0</v>
      </c>
      <c r="BI102" s="160">
        <f t="shared" si="8"/>
        <v>0</v>
      </c>
      <c r="BJ102" s="20" t="s">
        <v>11</v>
      </c>
      <c r="BK102" s="160">
        <f t="shared" si="9"/>
        <v>0</v>
      </c>
      <c r="BL102" s="20" t="s">
        <v>167</v>
      </c>
      <c r="BM102" s="20" t="s">
        <v>238</v>
      </c>
    </row>
    <row r="103" spans="2:65" s="1" customFormat="1" ht="24.95" customHeight="1" x14ac:dyDescent="0.3">
      <c r="B103" s="148"/>
      <c r="C103" s="149" t="s">
        <v>133</v>
      </c>
      <c r="D103" s="149" t="s">
        <v>126</v>
      </c>
      <c r="E103" s="150" t="s">
        <v>675</v>
      </c>
      <c r="F103" s="151" t="s">
        <v>239</v>
      </c>
      <c r="G103" s="152" t="s">
        <v>196</v>
      </c>
      <c r="H103" s="153">
        <v>2</v>
      </c>
      <c r="I103" s="154"/>
      <c r="J103" s="154">
        <f t="shared" si="0"/>
        <v>0</v>
      </c>
      <c r="K103" s="151" t="s">
        <v>5</v>
      </c>
      <c r="L103" s="155"/>
      <c r="M103" s="156" t="s">
        <v>5</v>
      </c>
      <c r="N103" s="157" t="s">
        <v>43</v>
      </c>
      <c r="O103" s="158">
        <v>0</v>
      </c>
      <c r="P103" s="158">
        <f t="shared" si="1"/>
        <v>0</v>
      </c>
      <c r="Q103" s="158">
        <v>0</v>
      </c>
      <c r="R103" s="158">
        <f t="shared" si="2"/>
        <v>0</v>
      </c>
      <c r="S103" s="158">
        <v>0</v>
      </c>
      <c r="T103" s="159">
        <f t="shared" si="3"/>
        <v>0</v>
      </c>
      <c r="AR103" s="20" t="s">
        <v>166</v>
      </c>
      <c r="AT103" s="20" t="s">
        <v>126</v>
      </c>
      <c r="AU103" s="20" t="s">
        <v>83</v>
      </c>
      <c r="AY103" s="20" t="s">
        <v>123</v>
      </c>
      <c r="BE103" s="160">
        <f t="shared" si="4"/>
        <v>0</v>
      </c>
      <c r="BF103" s="160">
        <f t="shared" si="5"/>
        <v>0</v>
      </c>
      <c r="BG103" s="160">
        <f t="shared" si="6"/>
        <v>0</v>
      </c>
      <c r="BH103" s="160">
        <f t="shared" si="7"/>
        <v>0</v>
      </c>
      <c r="BI103" s="160">
        <f t="shared" si="8"/>
        <v>0</v>
      </c>
      <c r="BJ103" s="20" t="s">
        <v>11</v>
      </c>
      <c r="BK103" s="160">
        <f t="shared" si="9"/>
        <v>0</v>
      </c>
      <c r="BL103" s="20" t="s">
        <v>167</v>
      </c>
      <c r="BM103" s="20" t="s">
        <v>240</v>
      </c>
    </row>
    <row r="104" spans="2:65" s="1" customFormat="1" ht="24.95" customHeight="1" x14ac:dyDescent="0.3">
      <c r="B104" s="148"/>
      <c r="C104" s="149" t="s">
        <v>241</v>
      </c>
      <c r="D104" s="149" t="s">
        <v>126</v>
      </c>
      <c r="E104" s="150" t="s">
        <v>242</v>
      </c>
      <c r="F104" s="151" t="s">
        <v>243</v>
      </c>
      <c r="G104" s="152" t="s">
        <v>196</v>
      </c>
      <c r="H104" s="153">
        <v>2</v>
      </c>
      <c r="I104" s="154"/>
      <c r="J104" s="154">
        <f t="shared" si="0"/>
        <v>0</v>
      </c>
      <c r="K104" s="151" t="s">
        <v>5</v>
      </c>
      <c r="L104" s="155"/>
      <c r="M104" s="156" t="s">
        <v>5</v>
      </c>
      <c r="N104" s="157" t="s">
        <v>43</v>
      </c>
      <c r="O104" s="158">
        <v>0</v>
      </c>
      <c r="P104" s="158">
        <f t="shared" si="1"/>
        <v>0</v>
      </c>
      <c r="Q104" s="158">
        <v>0</v>
      </c>
      <c r="R104" s="158">
        <f t="shared" si="2"/>
        <v>0</v>
      </c>
      <c r="S104" s="158">
        <v>0</v>
      </c>
      <c r="T104" s="159">
        <f t="shared" si="3"/>
        <v>0</v>
      </c>
      <c r="AR104" s="20" t="s">
        <v>166</v>
      </c>
      <c r="AT104" s="20" t="s">
        <v>126</v>
      </c>
      <c r="AU104" s="20" t="s">
        <v>83</v>
      </c>
      <c r="AY104" s="20" t="s">
        <v>123</v>
      </c>
      <c r="BE104" s="160">
        <f t="shared" si="4"/>
        <v>0</v>
      </c>
      <c r="BF104" s="160">
        <f t="shared" si="5"/>
        <v>0</v>
      </c>
      <c r="BG104" s="160">
        <f t="shared" si="6"/>
        <v>0</v>
      </c>
      <c r="BH104" s="160">
        <f t="shared" si="7"/>
        <v>0</v>
      </c>
      <c r="BI104" s="160">
        <f t="shared" si="8"/>
        <v>0</v>
      </c>
      <c r="BJ104" s="20" t="s">
        <v>11</v>
      </c>
      <c r="BK104" s="160">
        <f t="shared" si="9"/>
        <v>0</v>
      </c>
      <c r="BL104" s="20" t="s">
        <v>167</v>
      </c>
      <c r="BM104" s="20" t="s">
        <v>244</v>
      </c>
    </row>
    <row r="105" spans="2:65" s="1" customFormat="1" ht="24.95" customHeight="1" x14ac:dyDescent="0.3">
      <c r="B105" s="148"/>
      <c r="C105" s="149" t="s">
        <v>135</v>
      </c>
      <c r="D105" s="149" t="s">
        <v>126</v>
      </c>
      <c r="E105" s="150" t="s">
        <v>245</v>
      </c>
      <c r="F105" s="151" t="s">
        <v>246</v>
      </c>
      <c r="G105" s="152" t="s">
        <v>196</v>
      </c>
      <c r="H105" s="153">
        <v>2</v>
      </c>
      <c r="I105" s="154"/>
      <c r="J105" s="154">
        <f t="shared" si="0"/>
        <v>0</v>
      </c>
      <c r="K105" s="151" t="s">
        <v>5</v>
      </c>
      <c r="L105" s="155"/>
      <c r="M105" s="156" t="s">
        <v>5</v>
      </c>
      <c r="N105" s="157" t="s">
        <v>43</v>
      </c>
      <c r="O105" s="158">
        <v>0</v>
      </c>
      <c r="P105" s="158">
        <f t="shared" si="1"/>
        <v>0</v>
      </c>
      <c r="Q105" s="158">
        <v>0</v>
      </c>
      <c r="R105" s="158">
        <f t="shared" si="2"/>
        <v>0</v>
      </c>
      <c r="S105" s="158">
        <v>0</v>
      </c>
      <c r="T105" s="159">
        <f t="shared" si="3"/>
        <v>0</v>
      </c>
      <c r="AR105" s="20" t="s">
        <v>166</v>
      </c>
      <c r="AT105" s="20" t="s">
        <v>126</v>
      </c>
      <c r="AU105" s="20" t="s">
        <v>83</v>
      </c>
      <c r="AY105" s="20" t="s">
        <v>123</v>
      </c>
      <c r="BE105" s="160">
        <f t="shared" si="4"/>
        <v>0</v>
      </c>
      <c r="BF105" s="160">
        <f t="shared" si="5"/>
        <v>0</v>
      </c>
      <c r="BG105" s="160">
        <f t="shared" si="6"/>
        <v>0</v>
      </c>
      <c r="BH105" s="160">
        <f t="shared" si="7"/>
        <v>0</v>
      </c>
      <c r="BI105" s="160">
        <f t="shared" si="8"/>
        <v>0</v>
      </c>
      <c r="BJ105" s="20" t="s">
        <v>11</v>
      </c>
      <c r="BK105" s="160">
        <f t="shared" si="9"/>
        <v>0</v>
      </c>
      <c r="BL105" s="20" t="s">
        <v>167</v>
      </c>
      <c r="BM105" s="20" t="s">
        <v>247</v>
      </c>
    </row>
    <row r="106" spans="2:65" s="1" customFormat="1" ht="24.95" customHeight="1" x14ac:dyDescent="0.3">
      <c r="B106" s="148"/>
      <c r="C106" s="149" t="s">
        <v>248</v>
      </c>
      <c r="D106" s="149" t="s">
        <v>126</v>
      </c>
      <c r="E106" s="150" t="s">
        <v>676</v>
      </c>
      <c r="F106" s="151" t="s">
        <v>249</v>
      </c>
      <c r="G106" s="152" t="s">
        <v>196</v>
      </c>
      <c r="H106" s="153">
        <v>2</v>
      </c>
      <c r="I106" s="154"/>
      <c r="J106" s="154">
        <f t="shared" si="0"/>
        <v>0</v>
      </c>
      <c r="K106" s="151" t="s">
        <v>5</v>
      </c>
      <c r="L106" s="155"/>
      <c r="M106" s="156" t="s">
        <v>5</v>
      </c>
      <c r="N106" s="157" t="s">
        <v>43</v>
      </c>
      <c r="O106" s="158">
        <v>0</v>
      </c>
      <c r="P106" s="158">
        <f t="shared" si="1"/>
        <v>0</v>
      </c>
      <c r="Q106" s="158">
        <v>0</v>
      </c>
      <c r="R106" s="158">
        <f t="shared" si="2"/>
        <v>0</v>
      </c>
      <c r="S106" s="158">
        <v>0</v>
      </c>
      <c r="T106" s="159">
        <f t="shared" si="3"/>
        <v>0</v>
      </c>
      <c r="AR106" s="20" t="s">
        <v>166</v>
      </c>
      <c r="AT106" s="20" t="s">
        <v>126</v>
      </c>
      <c r="AU106" s="20" t="s">
        <v>83</v>
      </c>
      <c r="AY106" s="20" t="s">
        <v>123</v>
      </c>
      <c r="BE106" s="160">
        <f t="shared" si="4"/>
        <v>0</v>
      </c>
      <c r="BF106" s="160">
        <f t="shared" si="5"/>
        <v>0</v>
      </c>
      <c r="BG106" s="160">
        <f t="shared" si="6"/>
        <v>0</v>
      </c>
      <c r="BH106" s="160">
        <f t="shared" si="7"/>
        <v>0</v>
      </c>
      <c r="BI106" s="160">
        <f t="shared" si="8"/>
        <v>0</v>
      </c>
      <c r="BJ106" s="20" t="s">
        <v>11</v>
      </c>
      <c r="BK106" s="160">
        <f t="shared" si="9"/>
        <v>0</v>
      </c>
      <c r="BL106" s="20" t="s">
        <v>167</v>
      </c>
      <c r="BM106" s="20" t="s">
        <v>250</v>
      </c>
    </row>
    <row r="107" spans="2:65" s="1" customFormat="1" ht="25.5" customHeight="1" x14ac:dyDescent="0.3">
      <c r="B107" s="148"/>
      <c r="C107" s="149" t="s">
        <v>136</v>
      </c>
      <c r="D107" s="149" t="s">
        <v>126</v>
      </c>
      <c r="E107" s="150" t="s">
        <v>251</v>
      </c>
      <c r="F107" s="151" t="s">
        <v>252</v>
      </c>
      <c r="G107" s="152" t="s">
        <v>196</v>
      </c>
      <c r="H107" s="153">
        <v>1</v>
      </c>
      <c r="I107" s="154"/>
      <c r="J107" s="154">
        <f t="shared" si="0"/>
        <v>0</v>
      </c>
      <c r="K107" s="151" t="s">
        <v>5</v>
      </c>
      <c r="L107" s="155"/>
      <c r="M107" s="156" t="s">
        <v>5</v>
      </c>
      <c r="N107" s="157" t="s">
        <v>43</v>
      </c>
      <c r="O107" s="158">
        <v>0</v>
      </c>
      <c r="P107" s="158">
        <f t="shared" si="1"/>
        <v>0</v>
      </c>
      <c r="Q107" s="158">
        <v>0</v>
      </c>
      <c r="R107" s="158">
        <f t="shared" si="2"/>
        <v>0</v>
      </c>
      <c r="S107" s="158">
        <v>0</v>
      </c>
      <c r="T107" s="159">
        <f t="shared" si="3"/>
        <v>0</v>
      </c>
      <c r="AR107" s="20" t="s">
        <v>166</v>
      </c>
      <c r="AT107" s="20" t="s">
        <v>126</v>
      </c>
      <c r="AU107" s="20" t="s">
        <v>83</v>
      </c>
      <c r="AY107" s="20" t="s">
        <v>123</v>
      </c>
      <c r="BE107" s="160">
        <f t="shared" si="4"/>
        <v>0</v>
      </c>
      <c r="BF107" s="160">
        <f t="shared" si="5"/>
        <v>0</v>
      </c>
      <c r="BG107" s="160">
        <f t="shared" si="6"/>
        <v>0</v>
      </c>
      <c r="BH107" s="160">
        <f t="shared" si="7"/>
        <v>0</v>
      </c>
      <c r="BI107" s="160">
        <f t="shared" si="8"/>
        <v>0</v>
      </c>
      <c r="BJ107" s="20" t="s">
        <v>11</v>
      </c>
      <c r="BK107" s="160">
        <f t="shared" si="9"/>
        <v>0</v>
      </c>
      <c r="BL107" s="20" t="s">
        <v>167</v>
      </c>
      <c r="BM107" s="20" t="s">
        <v>253</v>
      </c>
    </row>
    <row r="108" spans="2:65" s="1" customFormat="1" ht="25.5" customHeight="1" x14ac:dyDescent="0.3">
      <c r="B108" s="148"/>
      <c r="C108" s="149" t="s">
        <v>10</v>
      </c>
      <c r="D108" s="149" t="s">
        <v>126</v>
      </c>
      <c r="E108" s="150" t="s">
        <v>254</v>
      </c>
      <c r="F108" s="151" t="s">
        <v>255</v>
      </c>
      <c r="G108" s="152" t="s">
        <v>196</v>
      </c>
      <c r="H108" s="153">
        <v>1</v>
      </c>
      <c r="I108" s="154"/>
      <c r="J108" s="154">
        <f t="shared" si="0"/>
        <v>0</v>
      </c>
      <c r="K108" s="151" t="s">
        <v>5</v>
      </c>
      <c r="L108" s="155"/>
      <c r="M108" s="156" t="s">
        <v>5</v>
      </c>
      <c r="N108" s="157" t="s">
        <v>43</v>
      </c>
      <c r="O108" s="158">
        <v>0</v>
      </c>
      <c r="P108" s="158">
        <f t="shared" si="1"/>
        <v>0</v>
      </c>
      <c r="Q108" s="158">
        <v>0</v>
      </c>
      <c r="R108" s="158">
        <f t="shared" si="2"/>
        <v>0</v>
      </c>
      <c r="S108" s="158">
        <v>0</v>
      </c>
      <c r="T108" s="159">
        <f t="shared" si="3"/>
        <v>0</v>
      </c>
      <c r="AR108" s="20" t="s">
        <v>166</v>
      </c>
      <c r="AT108" s="20" t="s">
        <v>126</v>
      </c>
      <c r="AU108" s="20" t="s">
        <v>83</v>
      </c>
      <c r="AY108" s="20" t="s">
        <v>123</v>
      </c>
      <c r="BE108" s="160">
        <f t="shared" si="4"/>
        <v>0</v>
      </c>
      <c r="BF108" s="160">
        <f t="shared" si="5"/>
        <v>0</v>
      </c>
      <c r="BG108" s="160">
        <f t="shared" si="6"/>
        <v>0</v>
      </c>
      <c r="BH108" s="160">
        <f t="shared" si="7"/>
        <v>0</v>
      </c>
      <c r="BI108" s="160">
        <f t="shared" si="8"/>
        <v>0</v>
      </c>
      <c r="BJ108" s="20" t="s">
        <v>11</v>
      </c>
      <c r="BK108" s="160">
        <f t="shared" si="9"/>
        <v>0</v>
      </c>
      <c r="BL108" s="20" t="s">
        <v>167</v>
      </c>
      <c r="BM108" s="20" t="s">
        <v>256</v>
      </c>
    </row>
    <row r="109" spans="2:65" s="1" customFormat="1" ht="16.5" customHeight="1" x14ac:dyDescent="0.3">
      <c r="B109" s="148"/>
      <c r="C109" s="149" t="s">
        <v>138</v>
      </c>
      <c r="D109" s="149" t="s">
        <v>126</v>
      </c>
      <c r="E109" s="150" t="s">
        <v>257</v>
      </c>
      <c r="F109" s="151" t="s">
        <v>258</v>
      </c>
      <c r="G109" s="152" t="s">
        <v>196</v>
      </c>
      <c r="H109" s="153">
        <v>8</v>
      </c>
      <c r="I109" s="154"/>
      <c r="J109" s="154">
        <f t="shared" si="0"/>
        <v>0</v>
      </c>
      <c r="K109" s="151" t="s">
        <v>5</v>
      </c>
      <c r="L109" s="155"/>
      <c r="M109" s="156" t="s">
        <v>5</v>
      </c>
      <c r="N109" s="157" t="s">
        <v>43</v>
      </c>
      <c r="O109" s="158">
        <v>0</v>
      </c>
      <c r="P109" s="158">
        <f t="shared" si="1"/>
        <v>0</v>
      </c>
      <c r="Q109" s="158">
        <v>0</v>
      </c>
      <c r="R109" s="158">
        <f t="shared" si="2"/>
        <v>0</v>
      </c>
      <c r="S109" s="158">
        <v>0</v>
      </c>
      <c r="T109" s="159">
        <f t="shared" si="3"/>
        <v>0</v>
      </c>
      <c r="AR109" s="20" t="s">
        <v>166</v>
      </c>
      <c r="AT109" s="20" t="s">
        <v>126</v>
      </c>
      <c r="AU109" s="20" t="s">
        <v>83</v>
      </c>
      <c r="AY109" s="20" t="s">
        <v>123</v>
      </c>
      <c r="BE109" s="160">
        <f t="shared" si="4"/>
        <v>0</v>
      </c>
      <c r="BF109" s="160">
        <f t="shared" si="5"/>
        <v>0</v>
      </c>
      <c r="BG109" s="160">
        <f t="shared" si="6"/>
        <v>0</v>
      </c>
      <c r="BH109" s="160">
        <f t="shared" si="7"/>
        <v>0</v>
      </c>
      <c r="BI109" s="160">
        <f t="shared" si="8"/>
        <v>0</v>
      </c>
      <c r="BJ109" s="20" t="s">
        <v>11</v>
      </c>
      <c r="BK109" s="160">
        <f t="shared" si="9"/>
        <v>0</v>
      </c>
      <c r="BL109" s="20" t="s">
        <v>167</v>
      </c>
      <c r="BM109" s="20" t="s">
        <v>259</v>
      </c>
    </row>
    <row r="110" spans="2:65" s="1" customFormat="1" ht="16.5" customHeight="1" x14ac:dyDescent="0.3">
      <c r="B110" s="148"/>
      <c r="C110" s="149" t="s">
        <v>260</v>
      </c>
      <c r="D110" s="149" t="s">
        <v>126</v>
      </c>
      <c r="E110" s="150" t="s">
        <v>261</v>
      </c>
      <c r="F110" s="151" t="s">
        <v>262</v>
      </c>
      <c r="G110" s="152" t="s">
        <v>196</v>
      </c>
      <c r="H110" s="153">
        <v>8</v>
      </c>
      <c r="I110" s="154"/>
      <c r="J110" s="154">
        <f t="shared" si="0"/>
        <v>0</v>
      </c>
      <c r="K110" s="151" t="s">
        <v>5</v>
      </c>
      <c r="L110" s="155"/>
      <c r="M110" s="156" t="s">
        <v>5</v>
      </c>
      <c r="N110" s="157" t="s">
        <v>43</v>
      </c>
      <c r="O110" s="158">
        <v>0</v>
      </c>
      <c r="P110" s="158">
        <f t="shared" si="1"/>
        <v>0</v>
      </c>
      <c r="Q110" s="158">
        <v>0</v>
      </c>
      <c r="R110" s="158">
        <f t="shared" si="2"/>
        <v>0</v>
      </c>
      <c r="S110" s="158">
        <v>0</v>
      </c>
      <c r="T110" s="159">
        <f t="shared" si="3"/>
        <v>0</v>
      </c>
      <c r="AR110" s="20" t="s">
        <v>166</v>
      </c>
      <c r="AT110" s="20" t="s">
        <v>126</v>
      </c>
      <c r="AU110" s="20" t="s">
        <v>83</v>
      </c>
      <c r="AY110" s="20" t="s">
        <v>123</v>
      </c>
      <c r="BE110" s="160">
        <f t="shared" si="4"/>
        <v>0</v>
      </c>
      <c r="BF110" s="160">
        <f t="shared" si="5"/>
        <v>0</v>
      </c>
      <c r="BG110" s="160">
        <f t="shared" si="6"/>
        <v>0</v>
      </c>
      <c r="BH110" s="160">
        <f t="shared" si="7"/>
        <v>0</v>
      </c>
      <c r="BI110" s="160">
        <f t="shared" si="8"/>
        <v>0</v>
      </c>
      <c r="BJ110" s="20" t="s">
        <v>11</v>
      </c>
      <c r="BK110" s="160">
        <f t="shared" si="9"/>
        <v>0</v>
      </c>
      <c r="BL110" s="20" t="s">
        <v>167</v>
      </c>
      <c r="BM110" s="20" t="s">
        <v>263</v>
      </c>
    </row>
    <row r="111" spans="2:65" s="1" customFormat="1" ht="16.5" customHeight="1" x14ac:dyDescent="0.3">
      <c r="B111" s="148"/>
      <c r="C111" s="149" t="s">
        <v>139</v>
      </c>
      <c r="D111" s="149" t="s">
        <v>126</v>
      </c>
      <c r="E111" s="150" t="s">
        <v>264</v>
      </c>
      <c r="F111" s="151" t="s">
        <v>265</v>
      </c>
      <c r="G111" s="152" t="s">
        <v>196</v>
      </c>
      <c r="H111" s="153">
        <v>10</v>
      </c>
      <c r="I111" s="154"/>
      <c r="J111" s="154">
        <f t="shared" si="0"/>
        <v>0</v>
      </c>
      <c r="K111" s="151" t="s">
        <v>5</v>
      </c>
      <c r="L111" s="155"/>
      <c r="M111" s="156" t="s">
        <v>5</v>
      </c>
      <c r="N111" s="157" t="s">
        <v>43</v>
      </c>
      <c r="O111" s="158">
        <v>0</v>
      </c>
      <c r="P111" s="158">
        <f t="shared" si="1"/>
        <v>0</v>
      </c>
      <c r="Q111" s="158">
        <v>0</v>
      </c>
      <c r="R111" s="158">
        <f t="shared" si="2"/>
        <v>0</v>
      </c>
      <c r="S111" s="158">
        <v>0</v>
      </c>
      <c r="T111" s="159">
        <f t="shared" si="3"/>
        <v>0</v>
      </c>
      <c r="AR111" s="20" t="s">
        <v>166</v>
      </c>
      <c r="AT111" s="20" t="s">
        <v>126</v>
      </c>
      <c r="AU111" s="20" t="s">
        <v>83</v>
      </c>
      <c r="AY111" s="20" t="s">
        <v>123</v>
      </c>
      <c r="BE111" s="160">
        <f t="shared" si="4"/>
        <v>0</v>
      </c>
      <c r="BF111" s="160">
        <f t="shared" si="5"/>
        <v>0</v>
      </c>
      <c r="BG111" s="160">
        <f t="shared" si="6"/>
        <v>0</v>
      </c>
      <c r="BH111" s="160">
        <f t="shared" si="7"/>
        <v>0</v>
      </c>
      <c r="BI111" s="160">
        <f t="shared" si="8"/>
        <v>0</v>
      </c>
      <c r="BJ111" s="20" t="s">
        <v>11</v>
      </c>
      <c r="BK111" s="160">
        <f t="shared" si="9"/>
        <v>0</v>
      </c>
      <c r="BL111" s="20" t="s">
        <v>167</v>
      </c>
      <c r="BM111" s="20" t="s">
        <v>266</v>
      </c>
    </row>
    <row r="112" spans="2:65" s="1" customFormat="1" ht="16.5" customHeight="1" x14ac:dyDescent="0.3">
      <c r="B112" s="148"/>
      <c r="C112" s="149" t="s">
        <v>267</v>
      </c>
      <c r="D112" s="149" t="s">
        <v>126</v>
      </c>
      <c r="E112" s="150" t="s">
        <v>268</v>
      </c>
      <c r="F112" s="151" t="s">
        <v>269</v>
      </c>
      <c r="G112" s="152" t="s">
        <v>196</v>
      </c>
      <c r="H112" s="153">
        <v>8</v>
      </c>
      <c r="I112" s="154"/>
      <c r="J112" s="154">
        <f t="shared" si="0"/>
        <v>0</v>
      </c>
      <c r="K112" s="151" t="s">
        <v>5</v>
      </c>
      <c r="L112" s="155"/>
      <c r="M112" s="156" t="s">
        <v>5</v>
      </c>
      <c r="N112" s="157" t="s">
        <v>43</v>
      </c>
      <c r="O112" s="158">
        <v>0</v>
      </c>
      <c r="P112" s="158">
        <f t="shared" si="1"/>
        <v>0</v>
      </c>
      <c r="Q112" s="158">
        <v>0</v>
      </c>
      <c r="R112" s="158">
        <f t="shared" si="2"/>
        <v>0</v>
      </c>
      <c r="S112" s="158">
        <v>0</v>
      </c>
      <c r="T112" s="159">
        <f t="shared" si="3"/>
        <v>0</v>
      </c>
      <c r="AR112" s="20" t="s">
        <v>166</v>
      </c>
      <c r="AT112" s="20" t="s">
        <v>126</v>
      </c>
      <c r="AU112" s="20" t="s">
        <v>83</v>
      </c>
      <c r="AY112" s="20" t="s">
        <v>123</v>
      </c>
      <c r="BE112" s="160">
        <f t="shared" si="4"/>
        <v>0</v>
      </c>
      <c r="BF112" s="160">
        <f t="shared" si="5"/>
        <v>0</v>
      </c>
      <c r="BG112" s="160">
        <f t="shared" si="6"/>
        <v>0</v>
      </c>
      <c r="BH112" s="160">
        <f t="shared" si="7"/>
        <v>0</v>
      </c>
      <c r="BI112" s="160">
        <f t="shared" si="8"/>
        <v>0</v>
      </c>
      <c r="BJ112" s="20" t="s">
        <v>11</v>
      </c>
      <c r="BK112" s="160">
        <f t="shared" si="9"/>
        <v>0</v>
      </c>
      <c r="BL112" s="20" t="s">
        <v>167</v>
      </c>
      <c r="BM112" s="20" t="s">
        <v>270</v>
      </c>
    </row>
    <row r="113" spans="2:65" s="1" customFormat="1" ht="24.95" customHeight="1" x14ac:dyDescent="0.3">
      <c r="B113" s="148"/>
      <c r="C113" s="149" t="s">
        <v>144</v>
      </c>
      <c r="D113" s="149" t="s">
        <v>126</v>
      </c>
      <c r="E113" s="150" t="s">
        <v>677</v>
      </c>
      <c r="F113" s="151" t="s">
        <v>271</v>
      </c>
      <c r="G113" s="152" t="s">
        <v>272</v>
      </c>
      <c r="H113" s="153">
        <v>1</v>
      </c>
      <c r="I113" s="154"/>
      <c r="J113" s="154">
        <f t="shared" si="0"/>
        <v>0</v>
      </c>
      <c r="K113" s="151" t="s">
        <v>5</v>
      </c>
      <c r="L113" s="155"/>
      <c r="M113" s="156" t="s">
        <v>5</v>
      </c>
      <c r="N113" s="157" t="s">
        <v>43</v>
      </c>
      <c r="O113" s="158">
        <v>0</v>
      </c>
      <c r="P113" s="158">
        <f t="shared" si="1"/>
        <v>0</v>
      </c>
      <c r="Q113" s="158">
        <v>0</v>
      </c>
      <c r="R113" s="158">
        <f t="shared" si="2"/>
        <v>0</v>
      </c>
      <c r="S113" s="158">
        <v>0</v>
      </c>
      <c r="T113" s="159">
        <f t="shared" si="3"/>
        <v>0</v>
      </c>
      <c r="AR113" s="20" t="s">
        <v>166</v>
      </c>
      <c r="AT113" s="20" t="s">
        <v>126</v>
      </c>
      <c r="AU113" s="20" t="s">
        <v>83</v>
      </c>
      <c r="AY113" s="20" t="s">
        <v>123</v>
      </c>
      <c r="BE113" s="160">
        <f t="shared" si="4"/>
        <v>0</v>
      </c>
      <c r="BF113" s="160">
        <f t="shared" si="5"/>
        <v>0</v>
      </c>
      <c r="BG113" s="160">
        <f t="shared" si="6"/>
        <v>0</v>
      </c>
      <c r="BH113" s="160">
        <f t="shared" si="7"/>
        <v>0</v>
      </c>
      <c r="BI113" s="160">
        <f t="shared" si="8"/>
        <v>0</v>
      </c>
      <c r="BJ113" s="20" t="s">
        <v>11</v>
      </c>
      <c r="BK113" s="160">
        <f t="shared" si="9"/>
        <v>0</v>
      </c>
      <c r="BL113" s="20" t="s">
        <v>167</v>
      </c>
      <c r="BM113" s="20" t="s">
        <v>273</v>
      </c>
    </row>
    <row r="114" spans="2:65" s="10" customFormat="1" ht="22.35" customHeight="1" x14ac:dyDescent="0.3">
      <c r="B114" s="136"/>
      <c r="D114" s="137" t="s">
        <v>71</v>
      </c>
      <c r="E114" s="146" t="s">
        <v>274</v>
      </c>
      <c r="F114" s="146" t="s">
        <v>702</v>
      </c>
      <c r="J114" s="147">
        <f>BK114</f>
        <v>0</v>
      </c>
      <c r="L114" s="136"/>
      <c r="M114" s="140"/>
      <c r="N114" s="141"/>
      <c r="O114" s="141"/>
      <c r="P114" s="142">
        <f>SUM(P115:P123)</f>
        <v>0</v>
      </c>
      <c r="Q114" s="141"/>
      <c r="R114" s="142">
        <f>SUM(R115:R123)</f>
        <v>0</v>
      </c>
      <c r="S114" s="141"/>
      <c r="T114" s="143">
        <f>SUM(T115:T123)</f>
        <v>0</v>
      </c>
      <c r="AR114" s="137" t="s">
        <v>83</v>
      </c>
      <c r="AT114" s="144" t="s">
        <v>71</v>
      </c>
      <c r="AU114" s="144" t="s">
        <v>80</v>
      </c>
      <c r="AY114" s="137" t="s">
        <v>123</v>
      </c>
      <c r="BK114" s="145">
        <f>SUM(BK115:BK123)</f>
        <v>0</v>
      </c>
    </row>
    <row r="115" spans="2:65" s="1" customFormat="1" ht="148.5" customHeight="1" x14ac:dyDescent="0.3">
      <c r="B115" s="148"/>
      <c r="C115" s="149" t="s">
        <v>275</v>
      </c>
      <c r="D115" s="149" t="s">
        <v>126</v>
      </c>
      <c r="E115" s="150" t="s">
        <v>276</v>
      </c>
      <c r="F115" s="151" t="s">
        <v>678</v>
      </c>
      <c r="G115" s="152" t="s">
        <v>196</v>
      </c>
      <c r="H115" s="153">
        <v>1</v>
      </c>
      <c r="I115" s="154"/>
      <c r="J115" s="154">
        <f t="shared" ref="J115:J123" si="10">ROUND(I115*H115,0)</f>
        <v>0</v>
      </c>
      <c r="K115" s="151" t="s">
        <v>5</v>
      </c>
      <c r="L115" s="155"/>
      <c r="M115" s="156" t="s">
        <v>5</v>
      </c>
      <c r="N115" s="157" t="s">
        <v>43</v>
      </c>
      <c r="O115" s="158">
        <v>0</v>
      </c>
      <c r="P115" s="158">
        <f t="shared" ref="P115:P123" si="11">O115*H115</f>
        <v>0</v>
      </c>
      <c r="Q115" s="158">
        <v>0</v>
      </c>
      <c r="R115" s="158">
        <f t="shared" ref="R115:R123" si="12">Q115*H115</f>
        <v>0</v>
      </c>
      <c r="S115" s="158">
        <v>0</v>
      </c>
      <c r="T115" s="159">
        <f t="shared" ref="T115:T123" si="13">S115*H115</f>
        <v>0</v>
      </c>
      <c r="AR115" s="20" t="s">
        <v>166</v>
      </c>
      <c r="AT115" s="20" t="s">
        <v>126</v>
      </c>
      <c r="AU115" s="20" t="s">
        <v>83</v>
      </c>
      <c r="AY115" s="20" t="s">
        <v>123</v>
      </c>
      <c r="BE115" s="160">
        <f t="shared" ref="BE115:BE123" si="14">IF(N115="základní",J115,0)</f>
        <v>0</v>
      </c>
      <c r="BF115" s="160">
        <f t="shared" ref="BF115:BF123" si="15">IF(N115="snížená",J115,0)</f>
        <v>0</v>
      </c>
      <c r="BG115" s="160">
        <f t="shared" ref="BG115:BG123" si="16">IF(N115="zákl. přenesená",J115,0)</f>
        <v>0</v>
      </c>
      <c r="BH115" s="160">
        <f t="shared" ref="BH115:BH123" si="17">IF(N115="sníž. přenesená",J115,0)</f>
        <v>0</v>
      </c>
      <c r="BI115" s="160">
        <f t="shared" ref="BI115:BI123" si="18">IF(N115="nulová",J115,0)</f>
        <v>0</v>
      </c>
      <c r="BJ115" s="20" t="s">
        <v>11</v>
      </c>
      <c r="BK115" s="160">
        <f t="shared" ref="BK115:BK123" si="19">ROUND(I115*H115,0)</f>
        <v>0</v>
      </c>
      <c r="BL115" s="20" t="s">
        <v>167</v>
      </c>
      <c r="BM115" s="20" t="s">
        <v>277</v>
      </c>
    </row>
    <row r="116" spans="2:65" s="1" customFormat="1" ht="24.95" customHeight="1" x14ac:dyDescent="0.3">
      <c r="B116" s="148"/>
      <c r="C116" s="149" t="s">
        <v>147</v>
      </c>
      <c r="D116" s="149" t="s">
        <v>126</v>
      </c>
      <c r="E116" s="150" t="s">
        <v>679</v>
      </c>
      <c r="F116" s="151" t="s">
        <v>278</v>
      </c>
      <c r="G116" s="152" t="s">
        <v>196</v>
      </c>
      <c r="H116" s="153">
        <v>2</v>
      </c>
      <c r="I116" s="154"/>
      <c r="J116" s="154">
        <f t="shared" si="10"/>
        <v>0</v>
      </c>
      <c r="K116" s="151" t="s">
        <v>5</v>
      </c>
      <c r="L116" s="155"/>
      <c r="M116" s="156" t="s">
        <v>5</v>
      </c>
      <c r="N116" s="157" t="s">
        <v>43</v>
      </c>
      <c r="O116" s="158">
        <v>0</v>
      </c>
      <c r="P116" s="158">
        <f t="shared" si="11"/>
        <v>0</v>
      </c>
      <c r="Q116" s="158">
        <v>0</v>
      </c>
      <c r="R116" s="158">
        <f t="shared" si="12"/>
        <v>0</v>
      </c>
      <c r="S116" s="158">
        <v>0</v>
      </c>
      <c r="T116" s="159">
        <f t="shared" si="13"/>
        <v>0</v>
      </c>
      <c r="AR116" s="20" t="s">
        <v>166</v>
      </c>
      <c r="AT116" s="20" t="s">
        <v>126</v>
      </c>
      <c r="AU116" s="20" t="s">
        <v>83</v>
      </c>
      <c r="AY116" s="20" t="s">
        <v>123</v>
      </c>
      <c r="BE116" s="160">
        <f t="shared" si="14"/>
        <v>0</v>
      </c>
      <c r="BF116" s="160">
        <f t="shared" si="15"/>
        <v>0</v>
      </c>
      <c r="BG116" s="160">
        <f t="shared" si="16"/>
        <v>0</v>
      </c>
      <c r="BH116" s="160">
        <f t="shared" si="17"/>
        <v>0</v>
      </c>
      <c r="BI116" s="160">
        <f t="shared" si="18"/>
        <v>0</v>
      </c>
      <c r="BJ116" s="20" t="s">
        <v>11</v>
      </c>
      <c r="BK116" s="160">
        <f t="shared" si="19"/>
        <v>0</v>
      </c>
      <c r="BL116" s="20" t="s">
        <v>167</v>
      </c>
      <c r="BM116" s="20" t="s">
        <v>279</v>
      </c>
    </row>
    <row r="117" spans="2:65" s="1" customFormat="1" ht="24.95" customHeight="1" x14ac:dyDescent="0.3">
      <c r="B117" s="148"/>
      <c r="C117" s="149" t="s">
        <v>280</v>
      </c>
      <c r="D117" s="149" t="s">
        <v>126</v>
      </c>
      <c r="E117" s="150" t="s">
        <v>679</v>
      </c>
      <c r="F117" s="151" t="s">
        <v>281</v>
      </c>
      <c r="G117" s="152" t="s">
        <v>196</v>
      </c>
      <c r="H117" s="153">
        <v>2</v>
      </c>
      <c r="I117" s="154"/>
      <c r="J117" s="154">
        <f t="shared" si="10"/>
        <v>0</v>
      </c>
      <c r="K117" s="151" t="s">
        <v>5</v>
      </c>
      <c r="L117" s="155"/>
      <c r="M117" s="156" t="s">
        <v>5</v>
      </c>
      <c r="N117" s="157" t="s">
        <v>43</v>
      </c>
      <c r="O117" s="158">
        <v>0</v>
      </c>
      <c r="P117" s="158">
        <f t="shared" si="11"/>
        <v>0</v>
      </c>
      <c r="Q117" s="158">
        <v>0</v>
      </c>
      <c r="R117" s="158">
        <f t="shared" si="12"/>
        <v>0</v>
      </c>
      <c r="S117" s="158">
        <v>0</v>
      </c>
      <c r="T117" s="159">
        <f t="shared" si="13"/>
        <v>0</v>
      </c>
      <c r="AR117" s="20" t="s">
        <v>166</v>
      </c>
      <c r="AT117" s="20" t="s">
        <v>126</v>
      </c>
      <c r="AU117" s="20" t="s">
        <v>83</v>
      </c>
      <c r="AY117" s="20" t="s">
        <v>123</v>
      </c>
      <c r="BE117" s="160">
        <f t="shared" si="14"/>
        <v>0</v>
      </c>
      <c r="BF117" s="160">
        <f t="shared" si="15"/>
        <v>0</v>
      </c>
      <c r="BG117" s="160">
        <f t="shared" si="16"/>
        <v>0</v>
      </c>
      <c r="BH117" s="160">
        <f t="shared" si="17"/>
        <v>0</v>
      </c>
      <c r="BI117" s="160">
        <f t="shared" si="18"/>
        <v>0</v>
      </c>
      <c r="BJ117" s="20" t="s">
        <v>11</v>
      </c>
      <c r="BK117" s="160">
        <f t="shared" si="19"/>
        <v>0</v>
      </c>
      <c r="BL117" s="20" t="s">
        <v>167</v>
      </c>
      <c r="BM117" s="20" t="s">
        <v>282</v>
      </c>
    </row>
    <row r="118" spans="2:65" s="1" customFormat="1" ht="24.95" customHeight="1" x14ac:dyDescent="0.3">
      <c r="B118" s="148"/>
      <c r="C118" s="149" t="s">
        <v>238</v>
      </c>
      <c r="D118" s="149" t="s">
        <v>126</v>
      </c>
      <c r="E118" s="150" t="s">
        <v>680</v>
      </c>
      <c r="F118" s="151" t="s">
        <v>283</v>
      </c>
      <c r="G118" s="152" t="s">
        <v>196</v>
      </c>
      <c r="H118" s="153">
        <v>1</v>
      </c>
      <c r="I118" s="154"/>
      <c r="J118" s="154">
        <f t="shared" si="10"/>
        <v>0</v>
      </c>
      <c r="K118" s="151" t="s">
        <v>5</v>
      </c>
      <c r="L118" s="155"/>
      <c r="M118" s="156" t="s">
        <v>5</v>
      </c>
      <c r="N118" s="157" t="s">
        <v>43</v>
      </c>
      <c r="O118" s="158">
        <v>0</v>
      </c>
      <c r="P118" s="158">
        <f t="shared" si="11"/>
        <v>0</v>
      </c>
      <c r="Q118" s="158">
        <v>0</v>
      </c>
      <c r="R118" s="158">
        <f t="shared" si="12"/>
        <v>0</v>
      </c>
      <c r="S118" s="158">
        <v>0</v>
      </c>
      <c r="T118" s="159">
        <f t="shared" si="13"/>
        <v>0</v>
      </c>
      <c r="AR118" s="20" t="s">
        <v>166</v>
      </c>
      <c r="AT118" s="20" t="s">
        <v>126</v>
      </c>
      <c r="AU118" s="20" t="s">
        <v>83</v>
      </c>
      <c r="AY118" s="20" t="s">
        <v>123</v>
      </c>
      <c r="BE118" s="160">
        <f t="shared" si="14"/>
        <v>0</v>
      </c>
      <c r="BF118" s="160">
        <f t="shared" si="15"/>
        <v>0</v>
      </c>
      <c r="BG118" s="160">
        <f t="shared" si="16"/>
        <v>0</v>
      </c>
      <c r="BH118" s="160">
        <f t="shared" si="17"/>
        <v>0</v>
      </c>
      <c r="BI118" s="160">
        <f t="shared" si="18"/>
        <v>0</v>
      </c>
      <c r="BJ118" s="20" t="s">
        <v>11</v>
      </c>
      <c r="BK118" s="160">
        <f t="shared" si="19"/>
        <v>0</v>
      </c>
      <c r="BL118" s="20" t="s">
        <v>167</v>
      </c>
      <c r="BM118" s="20" t="s">
        <v>284</v>
      </c>
    </row>
    <row r="119" spans="2:65" s="1" customFormat="1" ht="16.5" customHeight="1" x14ac:dyDescent="0.3">
      <c r="B119" s="148"/>
      <c r="C119" s="149" t="s">
        <v>285</v>
      </c>
      <c r="D119" s="149" t="s">
        <v>126</v>
      </c>
      <c r="E119" s="150" t="s">
        <v>286</v>
      </c>
      <c r="F119" s="151" t="s">
        <v>287</v>
      </c>
      <c r="G119" s="152" t="s">
        <v>272</v>
      </c>
      <c r="H119" s="153">
        <v>1</v>
      </c>
      <c r="I119" s="154"/>
      <c r="J119" s="154">
        <f t="shared" si="10"/>
        <v>0</v>
      </c>
      <c r="K119" s="151" t="s">
        <v>5</v>
      </c>
      <c r="L119" s="155"/>
      <c r="M119" s="156" t="s">
        <v>5</v>
      </c>
      <c r="N119" s="157" t="s">
        <v>43</v>
      </c>
      <c r="O119" s="158">
        <v>0</v>
      </c>
      <c r="P119" s="158">
        <f t="shared" si="11"/>
        <v>0</v>
      </c>
      <c r="Q119" s="158">
        <v>0</v>
      </c>
      <c r="R119" s="158">
        <f t="shared" si="12"/>
        <v>0</v>
      </c>
      <c r="S119" s="158">
        <v>0</v>
      </c>
      <c r="T119" s="159">
        <f t="shared" si="13"/>
        <v>0</v>
      </c>
      <c r="AR119" s="20" t="s">
        <v>166</v>
      </c>
      <c r="AT119" s="20" t="s">
        <v>126</v>
      </c>
      <c r="AU119" s="20" t="s">
        <v>83</v>
      </c>
      <c r="AY119" s="20" t="s">
        <v>123</v>
      </c>
      <c r="BE119" s="160">
        <f t="shared" si="14"/>
        <v>0</v>
      </c>
      <c r="BF119" s="160">
        <f t="shared" si="15"/>
        <v>0</v>
      </c>
      <c r="BG119" s="160">
        <f t="shared" si="16"/>
        <v>0</v>
      </c>
      <c r="BH119" s="160">
        <f t="shared" si="17"/>
        <v>0</v>
      </c>
      <c r="BI119" s="160">
        <f t="shared" si="18"/>
        <v>0</v>
      </c>
      <c r="BJ119" s="20" t="s">
        <v>11</v>
      </c>
      <c r="BK119" s="160">
        <f t="shared" si="19"/>
        <v>0</v>
      </c>
      <c r="BL119" s="20" t="s">
        <v>167</v>
      </c>
      <c r="BM119" s="20" t="s">
        <v>288</v>
      </c>
    </row>
    <row r="120" spans="2:65" s="1" customFormat="1" ht="66.75" customHeight="1" x14ac:dyDescent="0.3">
      <c r="B120" s="148"/>
      <c r="C120" s="149" t="s">
        <v>240</v>
      </c>
      <c r="D120" s="149" t="s">
        <v>126</v>
      </c>
      <c r="E120" s="150" t="s">
        <v>289</v>
      </c>
      <c r="F120" s="151" t="s">
        <v>681</v>
      </c>
      <c r="G120" s="152" t="s">
        <v>196</v>
      </c>
      <c r="H120" s="153">
        <v>1</v>
      </c>
      <c r="I120" s="154"/>
      <c r="J120" s="154">
        <f t="shared" si="10"/>
        <v>0</v>
      </c>
      <c r="K120" s="151" t="s">
        <v>5</v>
      </c>
      <c r="L120" s="155"/>
      <c r="M120" s="156" t="s">
        <v>5</v>
      </c>
      <c r="N120" s="157" t="s">
        <v>43</v>
      </c>
      <c r="O120" s="158">
        <v>0</v>
      </c>
      <c r="P120" s="158">
        <f t="shared" si="11"/>
        <v>0</v>
      </c>
      <c r="Q120" s="158">
        <v>0</v>
      </c>
      <c r="R120" s="158">
        <f t="shared" si="12"/>
        <v>0</v>
      </c>
      <c r="S120" s="158">
        <v>0</v>
      </c>
      <c r="T120" s="159">
        <f t="shared" si="13"/>
        <v>0</v>
      </c>
      <c r="AR120" s="20" t="s">
        <v>166</v>
      </c>
      <c r="AT120" s="20" t="s">
        <v>126</v>
      </c>
      <c r="AU120" s="20" t="s">
        <v>83</v>
      </c>
      <c r="AY120" s="20" t="s">
        <v>123</v>
      </c>
      <c r="BE120" s="160">
        <f t="shared" si="14"/>
        <v>0</v>
      </c>
      <c r="BF120" s="160">
        <f t="shared" si="15"/>
        <v>0</v>
      </c>
      <c r="BG120" s="160">
        <f t="shared" si="16"/>
        <v>0</v>
      </c>
      <c r="BH120" s="160">
        <f t="shared" si="17"/>
        <v>0</v>
      </c>
      <c r="BI120" s="160">
        <f t="shared" si="18"/>
        <v>0</v>
      </c>
      <c r="BJ120" s="20" t="s">
        <v>11</v>
      </c>
      <c r="BK120" s="160">
        <f t="shared" si="19"/>
        <v>0</v>
      </c>
      <c r="BL120" s="20" t="s">
        <v>167</v>
      </c>
      <c r="BM120" s="20" t="s">
        <v>167</v>
      </c>
    </row>
    <row r="121" spans="2:65" s="1" customFormat="1" ht="16.5" customHeight="1" x14ac:dyDescent="0.3">
      <c r="B121" s="148"/>
      <c r="C121" s="149" t="s">
        <v>290</v>
      </c>
      <c r="D121" s="149" t="s">
        <v>126</v>
      </c>
      <c r="E121" s="150" t="s">
        <v>291</v>
      </c>
      <c r="F121" s="151" t="s">
        <v>292</v>
      </c>
      <c r="G121" s="152" t="s">
        <v>196</v>
      </c>
      <c r="H121" s="153">
        <v>1</v>
      </c>
      <c r="I121" s="154"/>
      <c r="J121" s="154">
        <f t="shared" si="10"/>
        <v>0</v>
      </c>
      <c r="K121" s="151" t="s">
        <v>5</v>
      </c>
      <c r="L121" s="155"/>
      <c r="M121" s="156" t="s">
        <v>5</v>
      </c>
      <c r="N121" s="157" t="s">
        <v>43</v>
      </c>
      <c r="O121" s="158">
        <v>0</v>
      </c>
      <c r="P121" s="158">
        <f t="shared" si="11"/>
        <v>0</v>
      </c>
      <c r="Q121" s="158">
        <v>0</v>
      </c>
      <c r="R121" s="158">
        <f t="shared" si="12"/>
        <v>0</v>
      </c>
      <c r="S121" s="158">
        <v>0</v>
      </c>
      <c r="T121" s="159">
        <f t="shared" si="13"/>
        <v>0</v>
      </c>
      <c r="AR121" s="20" t="s">
        <v>166</v>
      </c>
      <c r="AT121" s="20" t="s">
        <v>126</v>
      </c>
      <c r="AU121" s="20" t="s">
        <v>83</v>
      </c>
      <c r="AY121" s="20" t="s">
        <v>123</v>
      </c>
      <c r="BE121" s="160">
        <f t="shared" si="14"/>
        <v>0</v>
      </c>
      <c r="BF121" s="160">
        <f t="shared" si="15"/>
        <v>0</v>
      </c>
      <c r="BG121" s="160">
        <f t="shared" si="16"/>
        <v>0</v>
      </c>
      <c r="BH121" s="160">
        <f t="shared" si="17"/>
        <v>0</v>
      </c>
      <c r="BI121" s="160">
        <f t="shared" si="18"/>
        <v>0</v>
      </c>
      <c r="BJ121" s="20" t="s">
        <v>11</v>
      </c>
      <c r="BK121" s="160">
        <f t="shared" si="19"/>
        <v>0</v>
      </c>
      <c r="BL121" s="20" t="s">
        <v>167</v>
      </c>
      <c r="BM121" s="20" t="s">
        <v>293</v>
      </c>
    </row>
    <row r="122" spans="2:65" s="1" customFormat="1" ht="16.5" customHeight="1" x14ac:dyDescent="0.3">
      <c r="B122" s="148"/>
      <c r="C122" s="149" t="s">
        <v>244</v>
      </c>
      <c r="D122" s="149" t="s">
        <v>126</v>
      </c>
      <c r="E122" s="150" t="s">
        <v>294</v>
      </c>
      <c r="F122" s="151" t="s">
        <v>295</v>
      </c>
      <c r="G122" s="152" t="s">
        <v>196</v>
      </c>
      <c r="H122" s="153">
        <v>1</v>
      </c>
      <c r="I122" s="154"/>
      <c r="J122" s="154">
        <f t="shared" si="10"/>
        <v>0</v>
      </c>
      <c r="K122" s="151" t="s">
        <v>5</v>
      </c>
      <c r="L122" s="155"/>
      <c r="M122" s="156" t="s">
        <v>5</v>
      </c>
      <c r="N122" s="157" t="s">
        <v>43</v>
      </c>
      <c r="O122" s="158">
        <v>0</v>
      </c>
      <c r="P122" s="158">
        <f t="shared" si="11"/>
        <v>0</v>
      </c>
      <c r="Q122" s="158">
        <v>0</v>
      </c>
      <c r="R122" s="158">
        <f t="shared" si="12"/>
        <v>0</v>
      </c>
      <c r="S122" s="158">
        <v>0</v>
      </c>
      <c r="T122" s="159">
        <f t="shared" si="13"/>
        <v>0</v>
      </c>
      <c r="AR122" s="20" t="s">
        <v>166</v>
      </c>
      <c r="AT122" s="20" t="s">
        <v>126</v>
      </c>
      <c r="AU122" s="20" t="s">
        <v>83</v>
      </c>
      <c r="AY122" s="20" t="s">
        <v>123</v>
      </c>
      <c r="BE122" s="160">
        <f t="shared" si="14"/>
        <v>0</v>
      </c>
      <c r="BF122" s="160">
        <f t="shared" si="15"/>
        <v>0</v>
      </c>
      <c r="BG122" s="160">
        <f t="shared" si="16"/>
        <v>0</v>
      </c>
      <c r="BH122" s="160">
        <f t="shared" si="17"/>
        <v>0</v>
      </c>
      <c r="BI122" s="160">
        <f t="shared" si="18"/>
        <v>0</v>
      </c>
      <c r="BJ122" s="20" t="s">
        <v>11</v>
      </c>
      <c r="BK122" s="160">
        <f t="shared" si="19"/>
        <v>0</v>
      </c>
      <c r="BL122" s="20" t="s">
        <v>167</v>
      </c>
      <c r="BM122" s="20" t="s">
        <v>296</v>
      </c>
    </row>
    <row r="123" spans="2:65" s="1" customFormat="1" ht="16.5" customHeight="1" x14ac:dyDescent="0.3">
      <c r="B123" s="148"/>
      <c r="C123" s="149" t="s">
        <v>297</v>
      </c>
      <c r="D123" s="149" t="s">
        <v>126</v>
      </c>
      <c r="E123" s="150" t="s">
        <v>298</v>
      </c>
      <c r="F123" s="151" t="s">
        <v>298</v>
      </c>
      <c r="G123" s="152" t="s">
        <v>196</v>
      </c>
      <c r="H123" s="153">
        <v>1</v>
      </c>
      <c r="I123" s="154"/>
      <c r="J123" s="154">
        <f t="shared" si="10"/>
        <v>0</v>
      </c>
      <c r="K123" s="151" t="s">
        <v>5</v>
      </c>
      <c r="L123" s="155"/>
      <c r="M123" s="156" t="s">
        <v>5</v>
      </c>
      <c r="N123" s="157" t="s">
        <v>43</v>
      </c>
      <c r="O123" s="158">
        <v>0</v>
      </c>
      <c r="P123" s="158">
        <f t="shared" si="11"/>
        <v>0</v>
      </c>
      <c r="Q123" s="158">
        <v>0</v>
      </c>
      <c r="R123" s="158">
        <f t="shared" si="12"/>
        <v>0</v>
      </c>
      <c r="S123" s="158">
        <v>0</v>
      </c>
      <c r="T123" s="159">
        <f t="shared" si="13"/>
        <v>0</v>
      </c>
      <c r="AR123" s="20" t="s">
        <v>166</v>
      </c>
      <c r="AT123" s="20" t="s">
        <v>126</v>
      </c>
      <c r="AU123" s="20" t="s">
        <v>83</v>
      </c>
      <c r="AY123" s="20" t="s">
        <v>123</v>
      </c>
      <c r="BE123" s="160">
        <f t="shared" si="14"/>
        <v>0</v>
      </c>
      <c r="BF123" s="160">
        <f t="shared" si="15"/>
        <v>0</v>
      </c>
      <c r="BG123" s="160">
        <f t="shared" si="16"/>
        <v>0</v>
      </c>
      <c r="BH123" s="160">
        <f t="shared" si="17"/>
        <v>0</v>
      </c>
      <c r="BI123" s="160">
        <f t="shared" si="18"/>
        <v>0</v>
      </c>
      <c r="BJ123" s="20" t="s">
        <v>11</v>
      </c>
      <c r="BK123" s="160">
        <f t="shared" si="19"/>
        <v>0</v>
      </c>
      <c r="BL123" s="20" t="s">
        <v>167</v>
      </c>
      <c r="BM123" s="20" t="s">
        <v>299</v>
      </c>
    </row>
    <row r="124" spans="2:65" s="10" customFormat="1" ht="22.35" customHeight="1" x14ac:dyDescent="0.3">
      <c r="B124" s="136"/>
      <c r="D124" s="137" t="s">
        <v>71</v>
      </c>
      <c r="E124" s="146" t="s">
        <v>300</v>
      </c>
      <c r="F124" s="146" t="s">
        <v>703</v>
      </c>
      <c r="J124" s="147">
        <f>BK124</f>
        <v>0</v>
      </c>
      <c r="L124" s="136"/>
      <c r="M124" s="140"/>
      <c r="N124" s="141"/>
      <c r="O124" s="141"/>
      <c r="P124" s="142">
        <f>SUM(P125:P129)</f>
        <v>0</v>
      </c>
      <c r="Q124" s="141"/>
      <c r="R124" s="142">
        <f>SUM(R125:R129)</f>
        <v>0</v>
      </c>
      <c r="S124" s="141"/>
      <c r="T124" s="143">
        <f>SUM(T125:T129)</f>
        <v>0</v>
      </c>
      <c r="AR124" s="137" t="s">
        <v>83</v>
      </c>
      <c r="AT124" s="144" t="s">
        <v>71</v>
      </c>
      <c r="AU124" s="144" t="s">
        <v>80</v>
      </c>
      <c r="AY124" s="137" t="s">
        <v>123</v>
      </c>
      <c r="BK124" s="145">
        <f>SUM(BK125:BK129)</f>
        <v>0</v>
      </c>
    </row>
    <row r="125" spans="2:65" s="1" customFormat="1" ht="34.5" customHeight="1" x14ac:dyDescent="0.3">
      <c r="B125" s="148"/>
      <c r="C125" s="149" t="s">
        <v>247</v>
      </c>
      <c r="D125" s="149" t="s">
        <v>126</v>
      </c>
      <c r="E125" s="150" t="s">
        <v>682</v>
      </c>
      <c r="F125" s="151" t="s">
        <v>301</v>
      </c>
      <c r="G125" s="152" t="s">
        <v>196</v>
      </c>
      <c r="H125" s="153">
        <v>10</v>
      </c>
      <c r="I125" s="154"/>
      <c r="J125" s="154">
        <f>ROUND(I125*H125,0)</f>
        <v>0</v>
      </c>
      <c r="K125" s="151" t="s">
        <v>5</v>
      </c>
      <c r="L125" s="155"/>
      <c r="M125" s="156" t="s">
        <v>5</v>
      </c>
      <c r="N125" s="157" t="s">
        <v>43</v>
      </c>
      <c r="O125" s="158">
        <v>0</v>
      </c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AR125" s="20" t="s">
        <v>166</v>
      </c>
      <c r="AT125" s="20" t="s">
        <v>126</v>
      </c>
      <c r="AU125" s="20" t="s">
        <v>83</v>
      </c>
      <c r="AY125" s="20" t="s">
        <v>123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20" t="s">
        <v>11</v>
      </c>
      <c r="BK125" s="160">
        <f>ROUND(I125*H125,0)</f>
        <v>0</v>
      </c>
      <c r="BL125" s="20" t="s">
        <v>167</v>
      </c>
      <c r="BM125" s="20" t="s">
        <v>302</v>
      </c>
    </row>
    <row r="126" spans="2:65" s="1" customFormat="1" ht="38.25" customHeight="1" x14ac:dyDescent="0.3">
      <c r="B126" s="148"/>
      <c r="C126" s="149" t="s">
        <v>303</v>
      </c>
      <c r="D126" s="149" t="s">
        <v>126</v>
      </c>
      <c r="E126" s="150" t="s">
        <v>683</v>
      </c>
      <c r="F126" s="151" t="s">
        <v>304</v>
      </c>
      <c r="G126" s="152" t="s">
        <v>196</v>
      </c>
      <c r="H126" s="153">
        <v>2</v>
      </c>
      <c r="I126" s="154"/>
      <c r="J126" s="154">
        <f>ROUND(I126*H126,0)</f>
        <v>0</v>
      </c>
      <c r="K126" s="151" t="s">
        <v>5</v>
      </c>
      <c r="L126" s="155"/>
      <c r="M126" s="156" t="s">
        <v>5</v>
      </c>
      <c r="N126" s="157" t="s">
        <v>43</v>
      </c>
      <c r="O126" s="158">
        <v>0</v>
      </c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AR126" s="20" t="s">
        <v>166</v>
      </c>
      <c r="AT126" s="20" t="s">
        <v>126</v>
      </c>
      <c r="AU126" s="20" t="s">
        <v>83</v>
      </c>
      <c r="AY126" s="20" t="s">
        <v>123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20" t="s">
        <v>11</v>
      </c>
      <c r="BK126" s="160">
        <f>ROUND(I126*H126,0)</f>
        <v>0</v>
      </c>
      <c r="BL126" s="20" t="s">
        <v>167</v>
      </c>
      <c r="BM126" s="20" t="s">
        <v>305</v>
      </c>
    </row>
    <row r="127" spans="2:65" s="1" customFormat="1" ht="24.95" customHeight="1" x14ac:dyDescent="0.3">
      <c r="B127" s="148"/>
      <c r="C127" s="149" t="s">
        <v>250</v>
      </c>
      <c r="D127" s="149" t="s">
        <v>126</v>
      </c>
      <c r="E127" s="150" t="s">
        <v>684</v>
      </c>
      <c r="F127" s="151" t="s">
        <v>306</v>
      </c>
      <c r="G127" s="152" t="s">
        <v>196</v>
      </c>
      <c r="H127" s="153">
        <v>6</v>
      </c>
      <c r="I127" s="154"/>
      <c r="J127" s="154">
        <f>ROUND(I127*H127,0)</f>
        <v>0</v>
      </c>
      <c r="K127" s="151" t="s">
        <v>5</v>
      </c>
      <c r="L127" s="155"/>
      <c r="M127" s="156" t="s">
        <v>5</v>
      </c>
      <c r="N127" s="157" t="s">
        <v>43</v>
      </c>
      <c r="O127" s="158">
        <v>0</v>
      </c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AR127" s="20" t="s">
        <v>166</v>
      </c>
      <c r="AT127" s="20" t="s">
        <v>126</v>
      </c>
      <c r="AU127" s="20" t="s">
        <v>83</v>
      </c>
      <c r="AY127" s="20" t="s">
        <v>123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20" t="s">
        <v>11</v>
      </c>
      <c r="BK127" s="160">
        <f>ROUND(I127*H127,0)</f>
        <v>0</v>
      </c>
      <c r="BL127" s="20" t="s">
        <v>167</v>
      </c>
      <c r="BM127" s="20" t="s">
        <v>307</v>
      </c>
    </row>
    <row r="128" spans="2:65" s="1" customFormat="1" ht="51" customHeight="1" x14ac:dyDescent="0.3">
      <c r="B128" s="148"/>
      <c r="C128" s="149" t="s">
        <v>308</v>
      </c>
      <c r="D128" s="149" t="s">
        <v>126</v>
      </c>
      <c r="E128" s="150" t="s">
        <v>309</v>
      </c>
      <c r="F128" s="151" t="s">
        <v>685</v>
      </c>
      <c r="G128" s="152" t="s">
        <v>196</v>
      </c>
      <c r="H128" s="153">
        <v>1</v>
      </c>
      <c r="I128" s="154"/>
      <c r="J128" s="154">
        <f>ROUND(I128*H128,0)</f>
        <v>0</v>
      </c>
      <c r="K128" s="151" t="s">
        <v>5</v>
      </c>
      <c r="L128" s="155"/>
      <c r="M128" s="156" t="s">
        <v>5</v>
      </c>
      <c r="N128" s="157" t="s">
        <v>43</v>
      </c>
      <c r="O128" s="158">
        <v>0</v>
      </c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AR128" s="20" t="s">
        <v>166</v>
      </c>
      <c r="AT128" s="20" t="s">
        <v>126</v>
      </c>
      <c r="AU128" s="20" t="s">
        <v>83</v>
      </c>
      <c r="AY128" s="20" t="s">
        <v>123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20" t="s">
        <v>11</v>
      </c>
      <c r="BK128" s="160">
        <f>ROUND(I128*H128,0)</f>
        <v>0</v>
      </c>
      <c r="BL128" s="20" t="s">
        <v>167</v>
      </c>
      <c r="BM128" s="20" t="s">
        <v>310</v>
      </c>
    </row>
    <row r="129" spans="2:65" s="1" customFormat="1" ht="25.5" customHeight="1" x14ac:dyDescent="0.3">
      <c r="B129" s="148"/>
      <c r="C129" s="149" t="s">
        <v>253</v>
      </c>
      <c r="D129" s="149" t="s">
        <v>126</v>
      </c>
      <c r="E129" s="150" t="s">
        <v>311</v>
      </c>
      <c r="F129" s="151" t="s">
        <v>312</v>
      </c>
      <c r="G129" s="152" t="s">
        <v>196</v>
      </c>
      <c r="H129" s="153">
        <v>1</v>
      </c>
      <c r="I129" s="154"/>
      <c r="J129" s="154">
        <f>ROUND(I129*H129,0)</f>
        <v>0</v>
      </c>
      <c r="K129" s="151" t="s">
        <v>5</v>
      </c>
      <c r="L129" s="155"/>
      <c r="M129" s="156" t="s">
        <v>5</v>
      </c>
      <c r="N129" s="157" t="s">
        <v>43</v>
      </c>
      <c r="O129" s="158">
        <v>0</v>
      </c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AR129" s="20" t="s">
        <v>166</v>
      </c>
      <c r="AT129" s="20" t="s">
        <v>126</v>
      </c>
      <c r="AU129" s="20" t="s">
        <v>83</v>
      </c>
      <c r="AY129" s="20" t="s">
        <v>123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20" t="s">
        <v>11</v>
      </c>
      <c r="BK129" s="160">
        <f>ROUND(I129*H129,0)</f>
        <v>0</v>
      </c>
      <c r="BL129" s="20" t="s">
        <v>167</v>
      </c>
      <c r="BM129" s="20" t="s">
        <v>313</v>
      </c>
    </row>
    <row r="130" spans="2:65" s="10" customFormat="1" ht="22.35" customHeight="1" x14ac:dyDescent="0.3">
      <c r="B130" s="136"/>
      <c r="D130" s="137" t="s">
        <v>71</v>
      </c>
      <c r="E130" s="146" t="s">
        <v>314</v>
      </c>
      <c r="F130" s="146" t="s">
        <v>704</v>
      </c>
      <c r="J130" s="147">
        <f>BK130</f>
        <v>0</v>
      </c>
      <c r="L130" s="136"/>
      <c r="M130" s="140"/>
      <c r="N130" s="141"/>
      <c r="O130" s="141"/>
      <c r="P130" s="142">
        <f>SUM(P131:P152)</f>
        <v>0</v>
      </c>
      <c r="Q130" s="141"/>
      <c r="R130" s="142">
        <f>SUM(R131:R152)</f>
        <v>0</v>
      </c>
      <c r="S130" s="141"/>
      <c r="T130" s="143">
        <f>SUM(T131:T152)</f>
        <v>0</v>
      </c>
      <c r="AR130" s="137" t="s">
        <v>83</v>
      </c>
      <c r="AT130" s="144" t="s">
        <v>71</v>
      </c>
      <c r="AU130" s="144" t="s">
        <v>80</v>
      </c>
      <c r="AY130" s="137" t="s">
        <v>123</v>
      </c>
      <c r="BK130" s="145">
        <f>SUM(BK131:BK152)</f>
        <v>0</v>
      </c>
    </row>
    <row r="131" spans="2:65" s="1" customFormat="1" ht="69" customHeight="1" x14ac:dyDescent="0.3">
      <c r="B131" s="148"/>
      <c r="C131" s="149" t="s">
        <v>315</v>
      </c>
      <c r="D131" s="149" t="s">
        <v>126</v>
      </c>
      <c r="E131" s="150" t="s">
        <v>316</v>
      </c>
      <c r="F131" s="151" t="s">
        <v>709</v>
      </c>
      <c r="G131" s="152" t="s">
        <v>196</v>
      </c>
      <c r="H131" s="153">
        <v>10</v>
      </c>
      <c r="I131" s="154"/>
      <c r="J131" s="154">
        <f t="shared" ref="J131:J152" si="20">ROUND(I131*H131,0)</f>
        <v>0</v>
      </c>
      <c r="K131" s="151" t="s">
        <v>5</v>
      </c>
      <c r="L131" s="155"/>
      <c r="M131" s="156" t="s">
        <v>5</v>
      </c>
      <c r="N131" s="157" t="s">
        <v>43</v>
      </c>
      <c r="O131" s="158">
        <v>0</v>
      </c>
      <c r="P131" s="158">
        <f t="shared" ref="P131:P152" si="21">O131*H131</f>
        <v>0</v>
      </c>
      <c r="Q131" s="158">
        <v>0</v>
      </c>
      <c r="R131" s="158">
        <f t="shared" ref="R131:R152" si="22">Q131*H131</f>
        <v>0</v>
      </c>
      <c r="S131" s="158">
        <v>0</v>
      </c>
      <c r="T131" s="159">
        <f t="shared" ref="T131:T152" si="23">S131*H131</f>
        <v>0</v>
      </c>
      <c r="AR131" s="20" t="s">
        <v>166</v>
      </c>
      <c r="AT131" s="20" t="s">
        <v>126</v>
      </c>
      <c r="AU131" s="20" t="s">
        <v>83</v>
      </c>
      <c r="AY131" s="20" t="s">
        <v>123</v>
      </c>
      <c r="BE131" s="160">
        <f t="shared" ref="BE131:BE152" si="24">IF(N131="základní",J131,0)</f>
        <v>0</v>
      </c>
      <c r="BF131" s="160">
        <f t="shared" ref="BF131:BF152" si="25">IF(N131="snížená",J131,0)</f>
        <v>0</v>
      </c>
      <c r="BG131" s="160">
        <f t="shared" ref="BG131:BG152" si="26">IF(N131="zákl. přenesená",J131,0)</f>
        <v>0</v>
      </c>
      <c r="BH131" s="160">
        <f t="shared" ref="BH131:BH152" si="27">IF(N131="sníž. přenesená",J131,0)</f>
        <v>0</v>
      </c>
      <c r="BI131" s="160">
        <f t="shared" ref="BI131:BI152" si="28">IF(N131="nulová",J131,0)</f>
        <v>0</v>
      </c>
      <c r="BJ131" s="20" t="s">
        <v>11</v>
      </c>
      <c r="BK131" s="160">
        <f t="shared" ref="BK131:BK152" si="29">ROUND(I131*H131,0)</f>
        <v>0</v>
      </c>
      <c r="BL131" s="20" t="s">
        <v>167</v>
      </c>
      <c r="BM131" s="20" t="s">
        <v>317</v>
      </c>
    </row>
    <row r="132" spans="2:65" s="1" customFormat="1" ht="24.95" customHeight="1" x14ac:dyDescent="0.3">
      <c r="B132" s="148"/>
      <c r="C132" s="149" t="s">
        <v>256</v>
      </c>
      <c r="D132" s="149" t="s">
        <v>126</v>
      </c>
      <c r="E132" s="150" t="s">
        <v>686</v>
      </c>
      <c r="F132" s="151" t="s">
        <v>318</v>
      </c>
      <c r="G132" s="152" t="s">
        <v>196</v>
      </c>
      <c r="H132" s="153">
        <v>10</v>
      </c>
      <c r="I132" s="154"/>
      <c r="J132" s="154">
        <f t="shared" si="20"/>
        <v>0</v>
      </c>
      <c r="K132" s="151" t="s">
        <v>5</v>
      </c>
      <c r="L132" s="155"/>
      <c r="M132" s="156" t="s">
        <v>5</v>
      </c>
      <c r="N132" s="157" t="s">
        <v>43</v>
      </c>
      <c r="O132" s="158">
        <v>0</v>
      </c>
      <c r="P132" s="158">
        <f t="shared" si="21"/>
        <v>0</v>
      </c>
      <c r="Q132" s="158">
        <v>0</v>
      </c>
      <c r="R132" s="158">
        <f t="shared" si="22"/>
        <v>0</v>
      </c>
      <c r="S132" s="158">
        <v>0</v>
      </c>
      <c r="T132" s="159">
        <f t="shared" si="23"/>
        <v>0</v>
      </c>
      <c r="AR132" s="20" t="s">
        <v>166</v>
      </c>
      <c r="AT132" s="20" t="s">
        <v>126</v>
      </c>
      <c r="AU132" s="20" t="s">
        <v>83</v>
      </c>
      <c r="AY132" s="20" t="s">
        <v>123</v>
      </c>
      <c r="BE132" s="160">
        <f t="shared" si="24"/>
        <v>0</v>
      </c>
      <c r="BF132" s="160">
        <f t="shared" si="25"/>
        <v>0</v>
      </c>
      <c r="BG132" s="160">
        <f t="shared" si="26"/>
        <v>0</v>
      </c>
      <c r="BH132" s="160">
        <f t="shared" si="27"/>
        <v>0</v>
      </c>
      <c r="BI132" s="160">
        <f t="shared" si="28"/>
        <v>0</v>
      </c>
      <c r="BJ132" s="20" t="s">
        <v>11</v>
      </c>
      <c r="BK132" s="160">
        <f t="shared" si="29"/>
        <v>0</v>
      </c>
      <c r="BL132" s="20" t="s">
        <v>167</v>
      </c>
      <c r="BM132" s="20" t="s">
        <v>319</v>
      </c>
    </row>
    <row r="133" spans="2:65" s="1" customFormat="1" ht="38.25" customHeight="1" x14ac:dyDescent="0.3">
      <c r="B133" s="148"/>
      <c r="C133" s="149" t="s">
        <v>320</v>
      </c>
      <c r="D133" s="149" t="s">
        <v>126</v>
      </c>
      <c r="E133" s="150" t="s">
        <v>321</v>
      </c>
      <c r="F133" s="151" t="s">
        <v>322</v>
      </c>
      <c r="G133" s="152" t="s">
        <v>196</v>
      </c>
      <c r="H133" s="153">
        <v>1</v>
      </c>
      <c r="I133" s="154"/>
      <c r="J133" s="154">
        <f t="shared" si="20"/>
        <v>0</v>
      </c>
      <c r="K133" s="151" t="s">
        <v>5</v>
      </c>
      <c r="L133" s="155"/>
      <c r="M133" s="156" t="s">
        <v>5</v>
      </c>
      <c r="N133" s="157" t="s">
        <v>43</v>
      </c>
      <c r="O133" s="158">
        <v>0</v>
      </c>
      <c r="P133" s="158">
        <f t="shared" si="21"/>
        <v>0</v>
      </c>
      <c r="Q133" s="158">
        <v>0</v>
      </c>
      <c r="R133" s="158">
        <f t="shared" si="22"/>
        <v>0</v>
      </c>
      <c r="S133" s="158">
        <v>0</v>
      </c>
      <c r="T133" s="159">
        <f t="shared" si="23"/>
        <v>0</v>
      </c>
      <c r="AR133" s="20" t="s">
        <v>166</v>
      </c>
      <c r="AT133" s="20" t="s">
        <v>126</v>
      </c>
      <c r="AU133" s="20" t="s">
        <v>83</v>
      </c>
      <c r="AY133" s="20" t="s">
        <v>123</v>
      </c>
      <c r="BE133" s="160">
        <f t="shared" si="24"/>
        <v>0</v>
      </c>
      <c r="BF133" s="160">
        <f t="shared" si="25"/>
        <v>0</v>
      </c>
      <c r="BG133" s="160">
        <f t="shared" si="26"/>
        <v>0</v>
      </c>
      <c r="BH133" s="160">
        <f t="shared" si="27"/>
        <v>0</v>
      </c>
      <c r="BI133" s="160">
        <f t="shared" si="28"/>
        <v>0</v>
      </c>
      <c r="BJ133" s="20" t="s">
        <v>11</v>
      </c>
      <c r="BK133" s="160">
        <f t="shared" si="29"/>
        <v>0</v>
      </c>
      <c r="BL133" s="20" t="s">
        <v>167</v>
      </c>
      <c r="BM133" s="20" t="s">
        <v>323</v>
      </c>
    </row>
    <row r="134" spans="2:65" s="1" customFormat="1" ht="51" customHeight="1" x14ac:dyDescent="0.3">
      <c r="B134" s="148"/>
      <c r="C134" s="149" t="s">
        <v>259</v>
      </c>
      <c r="D134" s="149" t="s">
        <v>126</v>
      </c>
      <c r="E134" s="150" t="s">
        <v>324</v>
      </c>
      <c r="F134" s="151" t="s">
        <v>325</v>
      </c>
      <c r="G134" s="152" t="s">
        <v>196</v>
      </c>
      <c r="H134" s="153">
        <v>4</v>
      </c>
      <c r="I134" s="154"/>
      <c r="J134" s="154">
        <f t="shared" si="20"/>
        <v>0</v>
      </c>
      <c r="K134" s="151" t="s">
        <v>5</v>
      </c>
      <c r="L134" s="155"/>
      <c r="M134" s="156" t="s">
        <v>5</v>
      </c>
      <c r="N134" s="157" t="s">
        <v>43</v>
      </c>
      <c r="O134" s="158">
        <v>0</v>
      </c>
      <c r="P134" s="158">
        <f t="shared" si="21"/>
        <v>0</v>
      </c>
      <c r="Q134" s="158">
        <v>0</v>
      </c>
      <c r="R134" s="158">
        <f t="shared" si="22"/>
        <v>0</v>
      </c>
      <c r="S134" s="158">
        <v>0</v>
      </c>
      <c r="T134" s="159">
        <f t="shared" si="23"/>
        <v>0</v>
      </c>
      <c r="AR134" s="20" t="s">
        <v>166</v>
      </c>
      <c r="AT134" s="20" t="s">
        <v>126</v>
      </c>
      <c r="AU134" s="20" t="s">
        <v>83</v>
      </c>
      <c r="AY134" s="20" t="s">
        <v>123</v>
      </c>
      <c r="BE134" s="160">
        <f t="shared" si="24"/>
        <v>0</v>
      </c>
      <c r="BF134" s="160">
        <f t="shared" si="25"/>
        <v>0</v>
      </c>
      <c r="BG134" s="160">
        <f t="shared" si="26"/>
        <v>0</v>
      </c>
      <c r="BH134" s="160">
        <f t="shared" si="27"/>
        <v>0</v>
      </c>
      <c r="BI134" s="160">
        <f t="shared" si="28"/>
        <v>0</v>
      </c>
      <c r="BJ134" s="20" t="s">
        <v>11</v>
      </c>
      <c r="BK134" s="160">
        <f t="shared" si="29"/>
        <v>0</v>
      </c>
      <c r="BL134" s="20" t="s">
        <v>167</v>
      </c>
      <c r="BM134" s="20" t="s">
        <v>326</v>
      </c>
    </row>
    <row r="135" spans="2:65" s="1" customFormat="1" ht="25.5" customHeight="1" x14ac:dyDescent="0.3">
      <c r="B135" s="148"/>
      <c r="C135" s="149" t="s">
        <v>327</v>
      </c>
      <c r="D135" s="149" t="s">
        <v>126</v>
      </c>
      <c r="E135" s="150" t="s">
        <v>328</v>
      </c>
      <c r="F135" s="151" t="s">
        <v>329</v>
      </c>
      <c r="G135" s="152" t="s">
        <v>196</v>
      </c>
      <c r="H135" s="153">
        <v>4</v>
      </c>
      <c r="I135" s="154"/>
      <c r="J135" s="154">
        <f t="shared" si="20"/>
        <v>0</v>
      </c>
      <c r="K135" s="151" t="s">
        <v>5</v>
      </c>
      <c r="L135" s="155"/>
      <c r="M135" s="156" t="s">
        <v>5</v>
      </c>
      <c r="N135" s="157" t="s">
        <v>43</v>
      </c>
      <c r="O135" s="158">
        <v>0</v>
      </c>
      <c r="P135" s="158">
        <f t="shared" si="21"/>
        <v>0</v>
      </c>
      <c r="Q135" s="158">
        <v>0</v>
      </c>
      <c r="R135" s="158">
        <f t="shared" si="22"/>
        <v>0</v>
      </c>
      <c r="S135" s="158">
        <v>0</v>
      </c>
      <c r="T135" s="159">
        <f t="shared" si="23"/>
        <v>0</v>
      </c>
      <c r="AR135" s="20" t="s">
        <v>166</v>
      </c>
      <c r="AT135" s="20" t="s">
        <v>126</v>
      </c>
      <c r="AU135" s="20" t="s">
        <v>83</v>
      </c>
      <c r="AY135" s="20" t="s">
        <v>123</v>
      </c>
      <c r="BE135" s="160">
        <f t="shared" si="24"/>
        <v>0</v>
      </c>
      <c r="BF135" s="160">
        <f t="shared" si="25"/>
        <v>0</v>
      </c>
      <c r="BG135" s="160">
        <f t="shared" si="26"/>
        <v>0</v>
      </c>
      <c r="BH135" s="160">
        <f t="shared" si="27"/>
        <v>0</v>
      </c>
      <c r="BI135" s="160">
        <f t="shared" si="28"/>
        <v>0</v>
      </c>
      <c r="BJ135" s="20" t="s">
        <v>11</v>
      </c>
      <c r="BK135" s="160">
        <f t="shared" si="29"/>
        <v>0</v>
      </c>
      <c r="BL135" s="20" t="s">
        <v>167</v>
      </c>
      <c r="BM135" s="20" t="s">
        <v>330</v>
      </c>
    </row>
    <row r="136" spans="2:65" s="1" customFormat="1" ht="24.95" customHeight="1" x14ac:dyDescent="0.3">
      <c r="B136" s="148"/>
      <c r="C136" s="149" t="s">
        <v>263</v>
      </c>
      <c r="D136" s="149" t="s">
        <v>126</v>
      </c>
      <c r="E136" s="150" t="s">
        <v>687</v>
      </c>
      <c r="F136" s="151" t="s">
        <v>331</v>
      </c>
      <c r="G136" s="152" t="s">
        <v>196</v>
      </c>
      <c r="H136" s="153">
        <v>4</v>
      </c>
      <c r="I136" s="154"/>
      <c r="J136" s="154">
        <f t="shared" si="20"/>
        <v>0</v>
      </c>
      <c r="K136" s="151" t="s">
        <v>5</v>
      </c>
      <c r="L136" s="155"/>
      <c r="M136" s="156" t="s">
        <v>5</v>
      </c>
      <c r="N136" s="157" t="s">
        <v>43</v>
      </c>
      <c r="O136" s="158">
        <v>0</v>
      </c>
      <c r="P136" s="158">
        <f t="shared" si="21"/>
        <v>0</v>
      </c>
      <c r="Q136" s="158">
        <v>0</v>
      </c>
      <c r="R136" s="158">
        <f t="shared" si="22"/>
        <v>0</v>
      </c>
      <c r="S136" s="158">
        <v>0</v>
      </c>
      <c r="T136" s="159">
        <f t="shared" si="23"/>
        <v>0</v>
      </c>
      <c r="AR136" s="20" t="s">
        <v>166</v>
      </c>
      <c r="AT136" s="20" t="s">
        <v>126</v>
      </c>
      <c r="AU136" s="20" t="s">
        <v>83</v>
      </c>
      <c r="AY136" s="20" t="s">
        <v>123</v>
      </c>
      <c r="BE136" s="160">
        <f t="shared" si="24"/>
        <v>0</v>
      </c>
      <c r="BF136" s="160">
        <f t="shared" si="25"/>
        <v>0</v>
      </c>
      <c r="BG136" s="160">
        <f t="shared" si="26"/>
        <v>0</v>
      </c>
      <c r="BH136" s="160">
        <f t="shared" si="27"/>
        <v>0</v>
      </c>
      <c r="BI136" s="160">
        <f t="shared" si="28"/>
        <v>0</v>
      </c>
      <c r="BJ136" s="20" t="s">
        <v>11</v>
      </c>
      <c r="BK136" s="160">
        <f t="shared" si="29"/>
        <v>0</v>
      </c>
      <c r="BL136" s="20" t="s">
        <v>167</v>
      </c>
      <c r="BM136" s="20" t="s">
        <v>332</v>
      </c>
    </row>
    <row r="137" spans="2:65" s="1" customFormat="1" ht="51" customHeight="1" x14ac:dyDescent="0.3">
      <c r="B137" s="148"/>
      <c r="C137" s="149" t="s">
        <v>333</v>
      </c>
      <c r="D137" s="149" t="s">
        <v>126</v>
      </c>
      <c r="E137" s="150" t="s">
        <v>334</v>
      </c>
      <c r="F137" s="151" t="s">
        <v>335</v>
      </c>
      <c r="G137" s="152" t="s">
        <v>196</v>
      </c>
      <c r="H137" s="153">
        <v>2</v>
      </c>
      <c r="I137" s="154"/>
      <c r="J137" s="154">
        <f t="shared" si="20"/>
        <v>0</v>
      </c>
      <c r="K137" s="151" t="s">
        <v>5</v>
      </c>
      <c r="L137" s="155"/>
      <c r="M137" s="156" t="s">
        <v>5</v>
      </c>
      <c r="N137" s="157" t="s">
        <v>43</v>
      </c>
      <c r="O137" s="158">
        <v>0</v>
      </c>
      <c r="P137" s="158">
        <f t="shared" si="21"/>
        <v>0</v>
      </c>
      <c r="Q137" s="158">
        <v>0</v>
      </c>
      <c r="R137" s="158">
        <f t="shared" si="22"/>
        <v>0</v>
      </c>
      <c r="S137" s="158">
        <v>0</v>
      </c>
      <c r="T137" s="159">
        <f t="shared" si="23"/>
        <v>0</v>
      </c>
      <c r="AR137" s="20" t="s">
        <v>166</v>
      </c>
      <c r="AT137" s="20" t="s">
        <v>126</v>
      </c>
      <c r="AU137" s="20" t="s">
        <v>83</v>
      </c>
      <c r="AY137" s="20" t="s">
        <v>123</v>
      </c>
      <c r="BE137" s="160">
        <f t="shared" si="24"/>
        <v>0</v>
      </c>
      <c r="BF137" s="160">
        <f t="shared" si="25"/>
        <v>0</v>
      </c>
      <c r="BG137" s="160">
        <f t="shared" si="26"/>
        <v>0</v>
      </c>
      <c r="BH137" s="160">
        <f t="shared" si="27"/>
        <v>0</v>
      </c>
      <c r="BI137" s="160">
        <f t="shared" si="28"/>
        <v>0</v>
      </c>
      <c r="BJ137" s="20" t="s">
        <v>11</v>
      </c>
      <c r="BK137" s="160">
        <f t="shared" si="29"/>
        <v>0</v>
      </c>
      <c r="BL137" s="20" t="s">
        <v>167</v>
      </c>
      <c r="BM137" s="20" t="s">
        <v>336</v>
      </c>
    </row>
    <row r="138" spans="2:65" s="1" customFormat="1" ht="51" customHeight="1" x14ac:dyDescent="0.3">
      <c r="B138" s="148"/>
      <c r="C138" s="149" t="s">
        <v>266</v>
      </c>
      <c r="D138" s="149" t="s">
        <v>126</v>
      </c>
      <c r="E138" s="150" t="s">
        <v>337</v>
      </c>
      <c r="F138" s="151" t="s">
        <v>338</v>
      </c>
      <c r="G138" s="152" t="s">
        <v>196</v>
      </c>
      <c r="H138" s="153">
        <v>2</v>
      </c>
      <c r="I138" s="154"/>
      <c r="J138" s="154">
        <f t="shared" si="20"/>
        <v>0</v>
      </c>
      <c r="K138" s="151" t="s">
        <v>5</v>
      </c>
      <c r="L138" s="155"/>
      <c r="M138" s="156" t="s">
        <v>5</v>
      </c>
      <c r="N138" s="157" t="s">
        <v>43</v>
      </c>
      <c r="O138" s="158">
        <v>0</v>
      </c>
      <c r="P138" s="158">
        <f t="shared" si="21"/>
        <v>0</v>
      </c>
      <c r="Q138" s="158">
        <v>0</v>
      </c>
      <c r="R138" s="158">
        <f t="shared" si="22"/>
        <v>0</v>
      </c>
      <c r="S138" s="158">
        <v>0</v>
      </c>
      <c r="T138" s="159">
        <f t="shared" si="23"/>
        <v>0</v>
      </c>
      <c r="AR138" s="20" t="s">
        <v>166</v>
      </c>
      <c r="AT138" s="20" t="s">
        <v>126</v>
      </c>
      <c r="AU138" s="20" t="s">
        <v>83</v>
      </c>
      <c r="AY138" s="20" t="s">
        <v>123</v>
      </c>
      <c r="BE138" s="160">
        <f t="shared" si="24"/>
        <v>0</v>
      </c>
      <c r="BF138" s="160">
        <f t="shared" si="25"/>
        <v>0</v>
      </c>
      <c r="BG138" s="160">
        <f t="shared" si="26"/>
        <v>0</v>
      </c>
      <c r="BH138" s="160">
        <f t="shared" si="27"/>
        <v>0</v>
      </c>
      <c r="BI138" s="160">
        <f t="shared" si="28"/>
        <v>0</v>
      </c>
      <c r="BJ138" s="20" t="s">
        <v>11</v>
      </c>
      <c r="BK138" s="160">
        <f t="shared" si="29"/>
        <v>0</v>
      </c>
      <c r="BL138" s="20" t="s">
        <v>167</v>
      </c>
      <c r="BM138" s="20" t="s">
        <v>339</v>
      </c>
    </row>
    <row r="139" spans="2:65" s="1" customFormat="1" ht="51" customHeight="1" x14ac:dyDescent="0.3">
      <c r="B139" s="148"/>
      <c r="C139" s="149" t="s">
        <v>340</v>
      </c>
      <c r="D139" s="149" t="s">
        <v>126</v>
      </c>
      <c r="E139" s="150" t="s">
        <v>341</v>
      </c>
      <c r="F139" s="151" t="s">
        <v>688</v>
      </c>
      <c r="G139" s="152" t="s">
        <v>196</v>
      </c>
      <c r="H139" s="153">
        <v>1</v>
      </c>
      <c r="I139" s="154"/>
      <c r="J139" s="154">
        <f t="shared" si="20"/>
        <v>0</v>
      </c>
      <c r="K139" s="151" t="s">
        <v>5</v>
      </c>
      <c r="L139" s="155"/>
      <c r="M139" s="156" t="s">
        <v>5</v>
      </c>
      <c r="N139" s="157" t="s">
        <v>43</v>
      </c>
      <c r="O139" s="158">
        <v>0</v>
      </c>
      <c r="P139" s="158">
        <f t="shared" si="21"/>
        <v>0</v>
      </c>
      <c r="Q139" s="158">
        <v>0</v>
      </c>
      <c r="R139" s="158">
        <f t="shared" si="22"/>
        <v>0</v>
      </c>
      <c r="S139" s="158">
        <v>0</v>
      </c>
      <c r="T139" s="159">
        <f t="shared" si="23"/>
        <v>0</v>
      </c>
      <c r="AR139" s="20" t="s">
        <v>166</v>
      </c>
      <c r="AT139" s="20" t="s">
        <v>126</v>
      </c>
      <c r="AU139" s="20" t="s">
        <v>83</v>
      </c>
      <c r="AY139" s="20" t="s">
        <v>123</v>
      </c>
      <c r="BE139" s="160">
        <f t="shared" si="24"/>
        <v>0</v>
      </c>
      <c r="BF139" s="160">
        <f t="shared" si="25"/>
        <v>0</v>
      </c>
      <c r="BG139" s="160">
        <f t="shared" si="26"/>
        <v>0</v>
      </c>
      <c r="BH139" s="160">
        <f t="shared" si="27"/>
        <v>0</v>
      </c>
      <c r="BI139" s="160">
        <f t="shared" si="28"/>
        <v>0</v>
      </c>
      <c r="BJ139" s="20" t="s">
        <v>11</v>
      </c>
      <c r="BK139" s="160">
        <f t="shared" si="29"/>
        <v>0</v>
      </c>
      <c r="BL139" s="20" t="s">
        <v>167</v>
      </c>
      <c r="BM139" s="20" t="s">
        <v>342</v>
      </c>
    </row>
    <row r="140" spans="2:65" s="1" customFormat="1" ht="16.5" customHeight="1" x14ac:dyDescent="0.3">
      <c r="B140" s="148"/>
      <c r="C140" s="149" t="s">
        <v>270</v>
      </c>
      <c r="D140" s="149" t="s">
        <v>126</v>
      </c>
      <c r="E140" s="150" t="s">
        <v>343</v>
      </c>
      <c r="F140" s="151" t="s">
        <v>344</v>
      </c>
      <c r="G140" s="152" t="s">
        <v>196</v>
      </c>
      <c r="H140" s="153">
        <v>4</v>
      </c>
      <c r="I140" s="154"/>
      <c r="J140" s="154">
        <f t="shared" si="20"/>
        <v>0</v>
      </c>
      <c r="K140" s="151" t="s">
        <v>5</v>
      </c>
      <c r="L140" s="155"/>
      <c r="M140" s="156" t="s">
        <v>5</v>
      </c>
      <c r="N140" s="157" t="s">
        <v>43</v>
      </c>
      <c r="O140" s="158">
        <v>0</v>
      </c>
      <c r="P140" s="158">
        <f t="shared" si="21"/>
        <v>0</v>
      </c>
      <c r="Q140" s="158">
        <v>0</v>
      </c>
      <c r="R140" s="158">
        <f t="shared" si="22"/>
        <v>0</v>
      </c>
      <c r="S140" s="158">
        <v>0</v>
      </c>
      <c r="T140" s="159">
        <f t="shared" si="23"/>
        <v>0</v>
      </c>
      <c r="AR140" s="20" t="s">
        <v>166</v>
      </c>
      <c r="AT140" s="20" t="s">
        <v>126</v>
      </c>
      <c r="AU140" s="20" t="s">
        <v>83</v>
      </c>
      <c r="AY140" s="20" t="s">
        <v>123</v>
      </c>
      <c r="BE140" s="160">
        <f t="shared" si="24"/>
        <v>0</v>
      </c>
      <c r="BF140" s="160">
        <f t="shared" si="25"/>
        <v>0</v>
      </c>
      <c r="BG140" s="160">
        <f t="shared" si="26"/>
        <v>0</v>
      </c>
      <c r="BH140" s="160">
        <f t="shared" si="27"/>
        <v>0</v>
      </c>
      <c r="BI140" s="160">
        <f t="shared" si="28"/>
        <v>0</v>
      </c>
      <c r="BJ140" s="20" t="s">
        <v>11</v>
      </c>
      <c r="BK140" s="160">
        <f t="shared" si="29"/>
        <v>0</v>
      </c>
      <c r="BL140" s="20" t="s">
        <v>167</v>
      </c>
      <c r="BM140" s="20" t="s">
        <v>27</v>
      </c>
    </row>
    <row r="141" spans="2:65" s="1" customFormat="1" ht="25.5" customHeight="1" x14ac:dyDescent="0.3">
      <c r="B141" s="148"/>
      <c r="C141" s="149" t="s">
        <v>345</v>
      </c>
      <c r="D141" s="149" t="s">
        <v>126</v>
      </c>
      <c r="E141" s="150" t="s">
        <v>328</v>
      </c>
      <c r="F141" s="151" t="s">
        <v>329</v>
      </c>
      <c r="G141" s="152" t="s">
        <v>196</v>
      </c>
      <c r="H141" s="153">
        <v>4</v>
      </c>
      <c r="I141" s="154"/>
      <c r="J141" s="154">
        <f t="shared" si="20"/>
        <v>0</v>
      </c>
      <c r="K141" s="151" t="s">
        <v>5</v>
      </c>
      <c r="L141" s="155"/>
      <c r="M141" s="156" t="s">
        <v>5</v>
      </c>
      <c r="N141" s="157" t="s">
        <v>43</v>
      </c>
      <c r="O141" s="158">
        <v>0</v>
      </c>
      <c r="P141" s="158">
        <f t="shared" si="21"/>
        <v>0</v>
      </c>
      <c r="Q141" s="158">
        <v>0</v>
      </c>
      <c r="R141" s="158">
        <f t="shared" si="22"/>
        <v>0</v>
      </c>
      <c r="S141" s="158">
        <v>0</v>
      </c>
      <c r="T141" s="159">
        <f t="shared" si="23"/>
        <v>0</v>
      </c>
      <c r="AR141" s="20" t="s">
        <v>166</v>
      </c>
      <c r="AT141" s="20" t="s">
        <v>126</v>
      </c>
      <c r="AU141" s="20" t="s">
        <v>83</v>
      </c>
      <c r="AY141" s="20" t="s">
        <v>123</v>
      </c>
      <c r="BE141" s="160">
        <f t="shared" si="24"/>
        <v>0</v>
      </c>
      <c r="BF141" s="160">
        <f t="shared" si="25"/>
        <v>0</v>
      </c>
      <c r="BG141" s="160">
        <f t="shared" si="26"/>
        <v>0</v>
      </c>
      <c r="BH141" s="160">
        <f t="shared" si="27"/>
        <v>0</v>
      </c>
      <c r="BI141" s="160">
        <f t="shared" si="28"/>
        <v>0</v>
      </c>
      <c r="BJ141" s="20" t="s">
        <v>11</v>
      </c>
      <c r="BK141" s="160">
        <f t="shared" si="29"/>
        <v>0</v>
      </c>
      <c r="BL141" s="20" t="s">
        <v>167</v>
      </c>
      <c r="BM141" s="20" t="s">
        <v>346</v>
      </c>
    </row>
    <row r="142" spans="2:65" s="1" customFormat="1" ht="25.5" customHeight="1" x14ac:dyDescent="0.3">
      <c r="B142" s="148"/>
      <c r="C142" s="149" t="s">
        <v>273</v>
      </c>
      <c r="D142" s="149" t="s">
        <v>126</v>
      </c>
      <c r="E142" s="150" t="s">
        <v>347</v>
      </c>
      <c r="F142" s="151" t="s">
        <v>348</v>
      </c>
      <c r="G142" s="152" t="s">
        <v>196</v>
      </c>
      <c r="H142" s="153">
        <v>4</v>
      </c>
      <c r="I142" s="154"/>
      <c r="J142" s="154">
        <f t="shared" si="20"/>
        <v>0</v>
      </c>
      <c r="K142" s="151" t="s">
        <v>5</v>
      </c>
      <c r="L142" s="155"/>
      <c r="M142" s="156" t="s">
        <v>5</v>
      </c>
      <c r="N142" s="157" t="s">
        <v>43</v>
      </c>
      <c r="O142" s="158">
        <v>0</v>
      </c>
      <c r="P142" s="158">
        <f t="shared" si="21"/>
        <v>0</v>
      </c>
      <c r="Q142" s="158">
        <v>0</v>
      </c>
      <c r="R142" s="158">
        <f t="shared" si="22"/>
        <v>0</v>
      </c>
      <c r="S142" s="158">
        <v>0</v>
      </c>
      <c r="T142" s="159">
        <f t="shared" si="23"/>
        <v>0</v>
      </c>
      <c r="AR142" s="20" t="s">
        <v>166</v>
      </c>
      <c r="AT142" s="20" t="s">
        <v>126</v>
      </c>
      <c r="AU142" s="20" t="s">
        <v>83</v>
      </c>
      <c r="AY142" s="20" t="s">
        <v>123</v>
      </c>
      <c r="BE142" s="160">
        <f t="shared" si="24"/>
        <v>0</v>
      </c>
      <c r="BF142" s="160">
        <f t="shared" si="25"/>
        <v>0</v>
      </c>
      <c r="BG142" s="160">
        <f t="shared" si="26"/>
        <v>0</v>
      </c>
      <c r="BH142" s="160">
        <f t="shared" si="27"/>
        <v>0</v>
      </c>
      <c r="BI142" s="160">
        <f t="shared" si="28"/>
        <v>0</v>
      </c>
      <c r="BJ142" s="20" t="s">
        <v>11</v>
      </c>
      <c r="BK142" s="160">
        <f t="shared" si="29"/>
        <v>0</v>
      </c>
      <c r="BL142" s="20" t="s">
        <v>167</v>
      </c>
      <c r="BM142" s="20" t="s">
        <v>349</v>
      </c>
    </row>
    <row r="143" spans="2:65" s="1" customFormat="1" ht="51" customHeight="1" x14ac:dyDescent="0.3">
      <c r="B143" s="148"/>
      <c r="C143" s="149" t="s">
        <v>350</v>
      </c>
      <c r="D143" s="149" t="s">
        <v>126</v>
      </c>
      <c r="E143" s="150" t="s">
        <v>351</v>
      </c>
      <c r="F143" s="151" t="s">
        <v>352</v>
      </c>
      <c r="G143" s="152" t="s">
        <v>196</v>
      </c>
      <c r="H143" s="153">
        <v>1</v>
      </c>
      <c r="I143" s="154"/>
      <c r="J143" s="154">
        <f t="shared" si="20"/>
        <v>0</v>
      </c>
      <c r="K143" s="151" t="s">
        <v>5</v>
      </c>
      <c r="L143" s="155"/>
      <c r="M143" s="156" t="s">
        <v>5</v>
      </c>
      <c r="N143" s="157" t="s">
        <v>43</v>
      </c>
      <c r="O143" s="158">
        <v>0</v>
      </c>
      <c r="P143" s="158">
        <f t="shared" si="21"/>
        <v>0</v>
      </c>
      <c r="Q143" s="158">
        <v>0</v>
      </c>
      <c r="R143" s="158">
        <f t="shared" si="22"/>
        <v>0</v>
      </c>
      <c r="S143" s="158">
        <v>0</v>
      </c>
      <c r="T143" s="159">
        <f t="shared" si="23"/>
        <v>0</v>
      </c>
      <c r="AR143" s="20" t="s">
        <v>166</v>
      </c>
      <c r="AT143" s="20" t="s">
        <v>126</v>
      </c>
      <c r="AU143" s="20" t="s">
        <v>83</v>
      </c>
      <c r="AY143" s="20" t="s">
        <v>123</v>
      </c>
      <c r="BE143" s="160">
        <f t="shared" si="24"/>
        <v>0</v>
      </c>
      <c r="BF143" s="160">
        <f t="shared" si="25"/>
        <v>0</v>
      </c>
      <c r="BG143" s="160">
        <f t="shared" si="26"/>
        <v>0</v>
      </c>
      <c r="BH143" s="160">
        <f t="shared" si="27"/>
        <v>0</v>
      </c>
      <c r="BI143" s="160">
        <f t="shared" si="28"/>
        <v>0</v>
      </c>
      <c r="BJ143" s="20" t="s">
        <v>11</v>
      </c>
      <c r="BK143" s="160">
        <f t="shared" si="29"/>
        <v>0</v>
      </c>
      <c r="BL143" s="20" t="s">
        <v>167</v>
      </c>
      <c r="BM143" s="20" t="s">
        <v>353</v>
      </c>
    </row>
    <row r="144" spans="2:65" s="1" customFormat="1" ht="24.95" customHeight="1" x14ac:dyDescent="0.3">
      <c r="B144" s="148"/>
      <c r="C144" s="149" t="s">
        <v>277</v>
      </c>
      <c r="D144" s="149" t="s">
        <v>126</v>
      </c>
      <c r="E144" s="150" t="s">
        <v>689</v>
      </c>
      <c r="F144" s="151" t="s">
        <v>354</v>
      </c>
      <c r="G144" s="152" t="s">
        <v>196</v>
      </c>
      <c r="H144" s="153">
        <v>1</v>
      </c>
      <c r="I144" s="154"/>
      <c r="J144" s="154">
        <f t="shared" si="20"/>
        <v>0</v>
      </c>
      <c r="K144" s="151" t="s">
        <v>5</v>
      </c>
      <c r="L144" s="155"/>
      <c r="M144" s="156" t="s">
        <v>5</v>
      </c>
      <c r="N144" s="157" t="s">
        <v>43</v>
      </c>
      <c r="O144" s="158">
        <v>0</v>
      </c>
      <c r="P144" s="158">
        <f t="shared" si="21"/>
        <v>0</v>
      </c>
      <c r="Q144" s="158">
        <v>0</v>
      </c>
      <c r="R144" s="158">
        <f t="shared" si="22"/>
        <v>0</v>
      </c>
      <c r="S144" s="158">
        <v>0</v>
      </c>
      <c r="T144" s="159">
        <f t="shared" si="23"/>
        <v>0</v>
      </c>
      <c r="AR144" s="20" t="s">
        <v>166</v>
      </c>
      <c r="AT144" s="20" t="s">
        <v>126</v>
      </c>
      <c r="AU144" s="20" t="s">
        <v>83</v>
      </c>
      <c r="AY144" s="20" t="s">
        <v>123</v>
      </c>
      <c r="BE144" s="160">
        <f t="shared" si="24"/>
        <v>0</v>
      </c>
      <c r="BF144" s="160">
        <f t="shared" si="25"/>
        <v>0</v>
      </c>
      <c r="BG144" s="160">
        <f t="shared" si="26"/>
        <v>0</v>
      </c>
      <c r="BH144" s="160">
        <f t="shared" si="27"/>
        <v>0</v>
      </c>
      <c r="BI144" s="160">
        <f t="shared" si="28"/>
        <v>0</v>
      </c>
      <c r="BJ144" s="20" t="s">
        <v>11</v>
      </c>
      <c r="BK144" s="160">
        <f t="shared" si="29"/>
        <v>0</v>
      </c>
      <c r="BL144" s="20" t="s">
        <v>167</v>
      </c>
      <c r="BM144" s="20" t="s">
        <v>355</v>
      </c>
    </row>
    <row r="145" spans="2:65" s="1" customFormat="1" ht="25.5" customHeight="1" x14ac:dyDescent="0.3">
      <c r="B145" s="148"/>
      <c r="C145" s="149" t="s">
        <v>356</v>
      </c>
      <c r="D145" s="149" t="s">
        <v>126</v>
      </c>
      <c r="E145" s="150" t="s">
        <v>357</v>
      </c>
      <c r="F145" s="151" t="s">
        <v>358</v>
      </c>
      <c r="G145" s="152" t="s">
        <v>196</v>
      </c>
      <c r="H145" s="153">
        <v>1</v>
      </c>
      <c r="I145" s="154"/>
      <c r="J145" s="154">
        <f t="shared" si="20"/>
        <v>0</v>
      </c>
      <c r="K145" s="151" t="s">
        <v>5</v>
      </c>
      <c r="L145" s="155"/>
      <c r="M145" s="156" t="s">
        <v>5</v>
      </c>
      <c r="N145" s="157" t="s">
        <v>43</v>
      </c>
      <c r="O145" s="158">
        <v>0</v>
      </c>
      <c r="P145" s="158">
        <f t="shared" si="21"/>
        <v>0</v>
      </c>
      <c r="Q145" s="158">
        <v>0</v>
      </c>
      <c r="R145" s="158">
        <f t="shared" si="22"/>
        <v>0</v>
      </c>
      <c r="S145" s="158">
        <v>0</v>
      </c>
      <c r="T145" s="159">
        <f t="shared" si="23"/>
        <v>0</v>
      </c>
      <c r="AR145" s="20" t="s">
        <v>166</v>
      </c>
      <c r="AT145" s="20" t="s">
        <v>126</v>
      </c>
      <c r="AU145" s="20" t="s">
        <v>83</v>
      </c>
      <c r="AY145" s="20" t="s">
        <v>123</v>
      </c>
      <c r="BE145" s="160">
        <f t="shared" si="24"/>
        <v>0</v>
      </c>
      <c r="BF145" s="160">
        <f t="shared" si="25"/>
        <v>0</v>
      </c>
      <c r="BG145" s="160">
        <f t="shared" si="26"/>
        <v>0</v>
      </c>
      <c r="BH145" s="160">
        <f t="shared" si="27"/>
        <v>0</v>
      </c>
      <c r="BI145" s="160">
        <f t="shared" si="28"/>
        <v>0</v>
      </c>
      <c r="BJ145" s="20" t="s">
        <v>11</v>
      </c>
      <c r="BK145" s="160">
        <f t="shared" si="29"/>
        <v>0</v>
      </c>
      <c r="BL145" s="20" t="s">
        <v>167</v>
      </c>
      <c r="BM145" s="20" t="s">
        <v>359</v>
      </c>
    </row>
    <row r="146" spans="2:65" s="1" customFormat="1" ht="24.95" customHeight="1" x14ac:dyDescent="0.3">
      <c r="B146" s="148"/>
      <c r="C146" s="149" t="s">
        <v>279</v>
      </c>
      <c r="D146" s="149" t="s">
        <v>126</v>
      </c>
      <c r="E146" s="150" t="s">
        <v>690</v>
      </c>
      <c r="F146" s="151" t="s">
        <v>360</v>
      </c>
      <c r="G146" s="152" t="s">
        <v>196</v>
      </c>
      <c r="H146" s="153">
        <v>1</v>
      </c>
      <c r="I146" s="154"/>
      <c r="J146" s="154">
        <f t="shared" si="20"/>
        <v>0</v>
      </c>
      <c r="K146" s="151" t="s">
        <v>5</v>
      </c>
      <c r="L146" s="155"/>
      <c r="M146" s="156" t="s">
        <v>5</v>
      </c>
      <c r="N146" s="157" t="s">
        <v>43</v>
      </c>
      <c r="O146" s="158">
        <v>0</v>
      </c>
      <c r="P146" s="158">
        <f t="shared" si="21"/>
        <v>0</v>
      </c>
      <c r="Q146" s="158">
        <v>0</v>
      </c>
      <c r="R146" s="158">
        <f t="shared" si="22"/>
        <v>0</v>
      </c>
      <c r="S146" s="158">
        <v>0</v>
      </c>
      <c r="T146" s="159">
        <f t="shared" si="23"/>
        <v>0</v>
      </c>
      <c r="AR146" s="20" t="s">
        <v>166</v>
      </c>
      <c r="AT146" s="20" t="s">
        <v>126</v>
      </c>
      <c r="AU146" s="20" t="s">
        <v>83</v>
      </c>
      <c r="AY146" s="20" t="s">
        <v>123</v>
      </c>
      <c r="BE146" s="160">
        <f t="shared" si="24"/>
        <v>0</v>
      </c>
      <c r="BF146" s="160">
        <f t="shared" si="25"/>
        <v>0</v>
      </c>
      <c r="BG146" s="160">
        <f t="shared" si="26"/>
        <v>0</v>
      </c>
      <c r="BH146" s="160">
        <f t="shared" si="27"/>
        <v>0</v>
      </c>
      <c r="BI146" s="160">
        <f t="shared" si="28"/>
        <v>0</v>
      </c>
      <c r="BJ146" s="20" t="s">
        <v>11</v>
      </c>
      <c r="BK146" s="160">
        <f t="shared" si="29"/>
        <v>0</v>
      </c>
      <c r="BL146" s="20" t="s">
        <v>167</v>
      </c>
      <c r="BM146" s="20" t="s">
        <v>361</v>
      </c>
    </row>
    <row r="147" spans="2:65" s="1" customFormat="1" ht="66.75" customHeight="1" x14ac:dyDescent="0.3">
      <c r="B147" s="148"/>
      <c r="C147" s="149" t="s">
        <v>362</v>
      </c>
      <c r="D147" s="149" t="s">
        <v>126</v>
      </c>
      <c r="E147" s="150" t="s">
        <v>691</v>
      </c>
      <c r="F147" s="151" t="s">
        <v>692</v>
      </c>
      <c r="G147" s="152" t="s">
        <v>196</v>
      </c>
      <c r="H147" s="153">
        <v>1</v>
      </c>
      <c r="I147" s="154"/>
      <c r="J147" s="154">
        <f t="shared" si="20"/>
        <v>0</v>
      </c>
      <c r="K147" s="151" t="s">
        <v>5</v>
      </c>
      <c r="L147" s="155"/>
      <c r="M147" s="156" t="s">
        <v>5</v>
      </c>
      <c r="N147" s="157" t="s">
        <v>43</v>
      </c>
      <c r="O147" s="158">
        <v>0</v>
      </c>
      <c r="P147" s="158">
        <f t="shared" si="21"/>
        <v>0</v>
      </c>
      <c r="Q147" s="158">
        <v>0</v>
      </c>
      <c r="R147" s="158">
        <f t="shared" si="22"/>
        <v>0</v>
      </c>
      <c r="S147" s="158">
        <v>0</v>
      </c>
      <c r="T147" s="159">
        <f t="shared" si="23"/>
        <v>0</v>
      </c>
      <c r="AR147" s="20" t="s">
        <v>166</v>
      </c>
      <c r="AT147" s="20" t="s">
        <v>126</v>
      </c>
      <c r="AU147" s="20" t="s">
        <v>83</v>
      </c>
      <c r="AY147" s="20" t="s">
        <v>123</v>
      </c>
      <c r="BE147" s="160">
        <f t="shared" si="24"/>
        <v>0</v>
      </c>
      <c r="BF147" s="160">
        <f t="shared" si="25"/>
        <v>0</v>
      </c>
      <c r="BG147" s="160">
        <f t="shared" si="26"/>
        <v>0</v>
      </c>
      <c r="BH147" s="160">
        <f t="shared" si="27"/>
        <v>0</v>
      </c>
      <c r="BI147" s="160">
        <f t="shared" si="28"/>
        <v>0</v>
      </c>
      <c r="BJ147" s="20" t="s">
        <v>11</v>
      </c>
      <c r="BK147" s="160">
        <f t="shared" si="29"/>
        <v>0</v>
      </c>
      <c r="BL147" s="20" t="s">
        <v>167</v>
      </c>
      <c r="BM147" s="20" t="s">
        <v>363</v>
      </c>
    </row>
    <row r="148" spans="2:65" s="1" customFormat="1" ht="51" customHeight="1" x14ac:dyDescent="0.3">
      <c r="B148" s="148"/>
      <c r="C148" s="149" t="s">
        <v>282</v>
      </c>
      <c r="D148" s="149" t="s">
        <v>126</v>
      </c>
      <c r="E148" s="150" t="s">
        <v>693</v>
      </c>
      <c r="F148" s="151" t="s">
        <v>694</v>
      </c>
      <c r="G148" s="152" t="s">
        <v>196</v>
      </c>
      <c r="H148" s="153">
        <v>1</v>
      </c>
      <c r="I148" s="154"/>
      <c r="J148" s="154">
        <f t="shared" si="20"/>
        <v>0</v>
      </c>
      <c r="K148" s="151" t="s">
        <v>5</v>
      </c>
      <c r="L148" s="155"/>
      <c r="M148" s="156" t="s">
        <v>5</v>
      </c>
      <c r="N148" s="157" t="s">
        <v>43</v>
      </c>
      <c r="O148" s="158">
        <v>0</v>
      </c>
      <c r="P148" s="158">
        <f t="shared" si="21"/>
        <v>0</v>
      </c>
      <c r="Q148" s="158">
        <v>0</v>
      </c>
      <c r="R148" s="158">
        <f t="shared" si="22"/>
        <v>0</v>
      </c>
      <c r="S148" s="158">
        <v>0</v>
      </c>
      <c r="T148" s="159">
        <f t="shared" si="23"/>
        <v>0</v>
      </c>
      <c r="AR148" s="20" t="s">
        <v>166</v>
      </c>
      <c r="AT148" s="20" t="s">
        <v>126</v>
      </c>
      <c r="AU148" s="20" t="s">
        <v>83</v>
      </c>
      <c r="AY148" s="20" t="s">
        <v>123</v>
      </c>
      <c r="BE148" s="160">
        <f t="shared" si="24"/>
        <v>0</v>
      </c>
      <c r="BF148" s="160">
        <f t="shared" si="25"/>
        <v>0</v>
      </c>
      <c r="BG148" s="160">
        <f t="shared" si="26"/>
        <v>0</v>
      </c>
      <c r="BH148" s="160">
        <f t="shared" si="27"/>
        <v>0</v>
      </c>
      <c r="BI148" s="160">
        <f t="shared" si="28"/>
        <v>0</v>
      </c>
      <c r="BJ148" s="20" t="s">
        <v>11</v>
      </c>
      <c r="BK148" s="160">
        <f t="shared" si="29"/>
        <v>0</v>
      </c>
      <c r="BL148" s="20" t="s">
        <v>167</v>
      </c>
      <c r="BM148" s="20" t="s">
        <v>364</v>
      </c>
    </row>
    <row r="149" spans="2:65" s="1" customFormat="1" ht="38.25" customHeight="1" x14ac:dyDescent="0.3">
      <c r="B149" s="148"/>
      <c r="C149" s="149" t="s">
        <v>365</v>
      </c>
      <c r="D149" s="149" t="s">
        <v>126</v>
      </c>
      <c r="E149" s="150" t="s">
        <v>695</v>
      </c>
      <c r="F149" s="151" t="s">
        <v>366</v>
      </c>
      <c r="G149" s="152" t="s">
        <v>196</v>
      </c>
      <c r="H149" s="153">
        <v>1</v>
      </c>
      <c r="I149" s="154"/>
      <c r="J149" s="154">
        <f t="shared" si="20"/>
        <v>0</v>
      </c>
      <c r="K149" s="151" t="s">
        <v>5</v>
      </c>
      <c r="L149" s="155"/>
      <c r="M149" s="156" t="s">
        <v>5</v>
      </c>
      <c r="N149" s="157" t="s">
        <v>43</v>
      </c>
      <c r="O149" s="158">
        <v>0</v>
      </c>
      <c r="P149" s="158">
        <f t="shared" si="21"/>
        <v>0</v>
      </c>
      <c r="Q149" s="158">
        <v>0</v>
      </c>
      <c r="R149" s="158">
        <f t="shared" si="22"/>
        <v>0</v>
      </c>
      <c r="S149" s="158">
        <v>0</v>
      </c>
      <c r="T149" s="159">
        <f t="shared" si="23"/>
        <v>0</v>
      </c>
      <c r="AR149" s="20" t="s">
        <v>166</v>
      </c>
      <c r="AT149" s="20" t="s">
        <v>126</v>
      </c>
      <c r="AU149" s="20" t="s">
        <v>83</v>
      </c>
      <c r="AY149" s="20" t="s">
        <v>123</v>
      </c>
      <c r="BE149" s="160">
        <f t="shared" si="24"/>
        <v>0</v>
      </c>
      <c r="BF149" s="160">
        <f t="shared" si="25"/>
        <v>0</v>
      </c>
      <c r="BG149" s="160">
        <f t="shared" si="26"/>
        <v>0</v>
      </c>
      <c r="BH149" s="160">
        <f t="shared" si="27"/>
        <v>0</v>
      </c>
      <c r="BI149" s="160">
        <f t="shared" si="28"/>
        <v>0</v>
      </c>
      <c r="BJ149" s="20" t="s">
        <v>11</v>
      </c>
      <c r="BK149" s="160">
        <f t="shared" si="29"/>
        <v>0</v>
      </c>
      <c r="BL149" s="20" t="s">
        <v>167</v>
      </c>
      <c r="BM149" s="20" t="s">
        <v>367</v>
      </c>
    </row>
    <row r="150" spans="2:65" s="1" customFormat="1" ht="16.5" customHeight="1" x14ac:dyDescent="0.3">
      <c r="B150" s="148"/>
      <c r="C150" s="149" t="s">
        <v>284</v>
      </c>
      <c r="D150" s="149" t="s">
        <v>126</v>
      </c>
      <c r="E150" s="150" t="s">
        <v>368</v>
      </c>
      <c r="F150" s="151" t="s">
        <v>369</v>
      </c>
      <c r="G150" s="152" t="s">
        <v>196</v>
      </c>
      <c r="H150" s="153">
        <v>10</v>
      </c>
      <c r="I150" s="154"/>
      <c r="J150" s="154">
        <f t="shared" si="20"/>
        <v>0</v>
      </c>
      <c r="K150" s="151" t="s">
        <v>5</v>
      </c>
      <c r="L150" s="155"/>
      <c r="M150" s="156" t="s">
        <v>5</v>
      </c>
      <c r="N150" s="157" t="s">
        <v>43</v>
      </c>
      <c r="O150" s="158">
        <v>0</v>
      </c>
      <c r="P150" s="158">
        <f t="shared" si="21"/>
        <v>0</v>
      </c>
      <c r="Q150" s="158">
        <v>0</v>
      </c>
      <c r="R150" s="158">
        <f t="shared" si="22"/>
        <v>0</v>
      </c>
      <c r="S150" s="158">
        <v>0</v>
      </c>
      <c r="T150" s="159">
        <f t="shared" si="23"/>
        <v>0</v>
      </c>
      <c r="AR150" s="20" t="s">
        <v>166</v>
      </c>
      <c r="AT150" s="20" t="s">
        <v>126</v>
      </c>
      <c r="AU150" s="20" t="s">
        <v>83</v>
      </c>
      <c r="AY150" s="20" t="s">
        <v>123</v>
      </c>
      <c r="BE150" s="160">
        <f t="shared" si="24"/>
        <v>0</v>
      </c>
      <c r="BF150" s="160">
        <f t="shared" si="25"/>
        <v>0</v>
      </c>
      <c r="BG150" s="160">
        <f t="shared" si="26"/>
        <v>0</v>
      </c>
      <c r="BH150" s="160">
        <f t="shared" si="27"/>
        <v>0</v>
      </c>
      <c r="BI150" s="160">
        <f t="shared" si="28"/>
        <v>0</v>
      </c>
      <c r="BJ150" s="20" t="s">
        <v>11</v>
      </c>
      <c r="BK150" s="160">
        <f t="shared" si="29"/>
        <v>0</v>
      </c>
      <c r="BL150" s="20" t="s">
        <v>167</v>
      </c>
      <c r="BM150" s="20" t="s">
        <v>370</v>
      </c>
    </row>
    <row r="151" spans="2:65" s="1" customFormat="1" ht="51" customHeight="1" x14ac:dyDescent="0.3">
      <c r="B151" s="148"/>
      <c r="C151" s="149" t="s">
        <v>371</v>
      </c>
      <c r="D151" s="149" t="s">
        <v>126</v>
      </c>
      <c r="E151" s="150" t="s">
        <v>372</v>
      </c>
      <c r="F151" s="151" t="s">
        <v>696</v>
      </c>
      <c r="G151" s="152" t="s">
        <v>196</v>
      </c>
      <c r="H151" s="153">
        <v>1</v>
      </c>
      <c r="I151" s="154"/>
      <c r="J151" s="154">
        <f t="shared" si="20"/>
        <v>0</v>
      </c>
      <c r="K151" s="151" t="s">
        <v>5</v>
      </c>
      <c r="L151" s="155"/>
      <c r="M151" s="156" t="s">
        <v>5</v>
      </c>
      <c r="N151" s="157" t="s">
        <v>43</v>
      </c>
      <c r="O151" s="158">
        <v>0</v>
      </c>
      <c r="P151" s="158">
        <f t="shared" si="21"/>
        <v>0</v>
      </c>
      <c r="Q151" s="158">
        <v>0</v>
      </c>
      <c r="R151" s="158">
        <f t="shared" si="22"/>
        <v>0</v>
      </c>
      <c r="S151" s="158">
        <v>0</v>
      </c>
      <c r="T151" s="159">
        <f t="shared" si="23"/>
        <v>0</v>
      </c>
      <c r="AR151" s="20" t="s">
        <v>166</v>
      </c>
      <c r="AT151" s="20" t="s">
        <v>126</v>
      </c>
      <c r="AU151" s="20" t="s">
        <v>83</v>
      </c>
      <c r="AY151" s="20" t="s">
        <v>123</v>
      </c>
      <c r="BE151" s="160">
        <f t="shared" si="24"/>
        <v>0</v>
      </c>
      <c r="BF151" s="160">
        <f t="shared" si="25"/>
        <v>0</v>
      </c>
      <c r="BG151" s="160">
        <f t="shared" si="26"/>
        <v>0</v>
      </c>
      <c r="BH151" s="160">
        <f t="shared" si="27"/>
        <v>0</v>
      </c>
      <c r="BI151" s="160">
        <f t="shared" si="28"/>
        <v>0</v>
      </c>
      <c r="BJ151" s="20" t="s">
        <v>11</v>
      </c>
      <c r="BK151" s="160">
        <f t="shared" si="29"/>
        <v>0</v>
      </c>
      <c r="BL151" s="20" t="s">
        <v>167</v>
      </c>
      <c r="BM151" s="20" t="s">
        <v>373</v>
      </c>
    </row>
    <row r="152" spans="2:65" s="1" customFormat="1" ht="51" customHeight="1" x14ac:dyDescent="0.3">
      <c r="B152" s="148"/>
      <c r="C152" s="149" t="s">
        <v>288</v>
      </c>
      <c r="D152" s="149" t="s">
        <v>126</v>
      </c>
      <c r="E152" s="150" t="s">
        <v>374</v>
      </c>
      <c r="F152" s="151" t="s">
        <v>375</v>
      </c>
      <c r="G152" s="152" t="s">
        <v>196</v>
      </c>
      <c r="H152" s="153">
        <v>1</v>
      </c>
      <c r="I152" s="154"/>
      <c r="J152" s="154">
        <f t="shared" si="20"/>
        <v>0</v>
      </c>
      <c r="K152" s="151" t="s">
        <v>5</v>
      </c>
      <c r="L152" s="155"/>
      <c r="M152" s="156" t="s">
        <v>5</v>
      </c>
      <c r="N152" s="157" t="s">
        <v>43</v>
      </c>
      <c r="O152" s="158">
        <v>0</v>
      </c>
      <c r="P152" s="158">
        <f t="shared" si="21"/>
        <v>0</v>
      </c>
      <c r="Q152" s="158">
        <v>0</v>
      </c>
      <c r="R152" s="158">
        <f t="shared" si="22"/>
        <v>0</v>
      </c>
      <c r="S152" s="158">
        <v>0</v>
      </c>
      <c r="T152" s="159">
        <f t="shared" si="23"/>
        <v>0</v>
      </c>
      <c r="AR152" s="20" t="s">
        <v>166</v>
      </c>
      <c r="AT152" s="20" t="s">
        <v>126</v>
      </c>
      <c r="AU152" s="20" t="s">
        <v>83</v>
      </c>
      <c r="AY152" s="20" t="s">
        <v>123</v>
      </c>
      <c r="BE152" s="160">
        <f t="shared" si="24"/>
        <v>0</v>
      </c>
      <c r="BF152" s="160">
        <f t="shared" si="25"/>
        <v>0</v>
      </c>
      <c r="BG152" s="160">
        <f t="shared" si="26"/>
        <v>0</v>
      </c>
      <c r="BH152" s="160">
        <f t="shared" si="27"/>
        <v>0</v>
      </c>
      <c r="BI152" s="160">
        <f t="shared" si="28"/>
        <v>0</v>
      </c>
      <c r="BJ152" s="20" t="s">
        <v>11</v>
      </c>
      <c r="BK152" s="160">
        <f t="shared" si="29"/>
        <v>0</v>
      </c>
      <c r="BL152" s="20" t="s">
        <v>167</v>
      </c>
      <c r="BM152" s="20" t="s">
        <v>376</v>
      </c>
    </row>
    <row r="153" spans="2:65" s="10" customFormat="1" ht="22.35" customHeight="1" x14ac:dyDescent="0.3">
      <c r="B153" s="136"/>
      <c r="D153" s="137" t="s">
        <v>71</v>
      </c>
      <c r="E153" s="146" t="s">
        <v>377</v>
      </c>
      <c r="F153" s="146" t="s">
        <v>705</v>
      </c>
      <c r="J153" s="147">
        <f>BK153</f>
        <v>0</v>
      </c>
      <c r="L153" s="136"/>
      <c r="M153" s="140"/>
      <c r="N153" s="141"/>
      <c r="O153" s="141"/>
      <c r="P153" s="142">
        <f>SUM(P154:P165)</f>
        <v>0</v>
      </c>
      <c r="Q153" s="141"/>
      <c r="R153" s="142">
        <f>SUM(R154:R165)</f>
        <v>0</v>
      </c>
      <c r="S153" s="141"/>
      <c r="T153" s="143">
        <f>SUM(T154:T165)</f>
        <v>0</v>
      </c>
      <c r="AR153" s="137" t="s">
        <v>83</v>
      </c>
      <c r="AT153" s="144" t="s">
        <v>71</v>
      </c>
      <c r="AU153" s="144" t="s">
        <v>80</v>
      </c>
      <c r="AY153" s="137" t="s">
        <v>123</v>
      </c>
      <c r="BK153" s="145">
        <f>SUM(BK154:BK165)</f>
        <v>0</v>
      </c>
    </row>
    <row r="154" spans="2:65" s="1" customFormat="1" ht="61.5" customHeight="1" x14ac:dyDescent="0.3">
      <c r="B154" s="148"/>
      <c r="C154" s="149" t="s">
        <v>378</v>
      </c>
      <c r="D154" s="149" t="s">
        <v>126</v>
      </c>
      <c r="E154" s="150" t="s">
        <v>316</v>
      </c>
      <c r="F154" s="151" t="s">
        <v>708</v>
      </c>
      <c r="G154" s="152" t="s">
        <v>196</v>
      </c>
      <c r="H154" s="153">
        <v>1</v>
      </c>
      <c r="I154" s="154"/>
      <c r="J154" s="154">
        <f t="shared" ref="J154:J165" si="30">ROUND(I154*H154,0)</f>
        <v>0</v>
      </c>
      <c r="K154" s="151" t="s">
        <v>5</v>
      </c>
      <c r="L154" s="155"/>
      <c r="M154" s="156" t="s">
        <v>5</v>
      </c>
      <c r="N154" s="157" t="s">
        <v>43</v>
      </c>
      <c r="O154" s="158">
        <v>0</v>
      </c>
      <c r="P154" s="158">
        <f t="shared" ref="P154:P165" si="31">O154*H154</f>
        <v>0</v>
      </c>
      <c r="Q154" s="158">
        <v>0</v>
      </c>
      <c r="R154" s="158">
        <f t="shared" ref="R154:R165" si="32">Q154*H154</f>
        <v>0</v>
      </c>
      <c r="S154" s="158">
        <v>0</v>
      </c>
      <c r="T154" s="159">
        <f t="shared" ref="T154:T165" si="33">S154*H154</f>
        <v>0</v>
      </c>
      <c r="AR154" s="20" t="s">
        <v>166</v>
      </c>
      <c r="AT154" s="20" t="s">
        <v>126</v>
      </c>
      <c r="AU154" s="20" t="s">
        <v>83</v>
      </c>
      <c r="AY154" s="20" t="s">
        <v>123</v>
      </c>
      <c r="BE154" s="160">
        <f t="shared" ref="BE154:BE165" si="34">IF(N154="základní",J154,0)</f>
        <v>0</v>
      </c>
      <c r="BF154" s="160">
        <f t="shared" ref="BF154:BF165" si="35">IF(N154="snížená",J154,0)</f>
        <v>0</v>
      </c>
      <c r="BG154" s="160">
        <f t="shared" ref="BG154:BG165" si="36">IF(N154="zákl. přenesená",J154,0)</f>
        <v>0</v>
      </c>
      <c r="BH154" s="160">
        <f t="shared" ref="BH154:BH165" si="37">IF(N154="sníž. přenesená",J154,0)</f>
        <v>0</v>
      </c>
      <c r="BI154" s="160">
        <f t="shared" ref="BI154:BI165" si="38">IF(N154="nulová",J154,0)</f>
        <v>0</v>
      </c>
      <c r="BJ154" s="20" t="s">
        <v>11</v>
      </c>
      <c r="BK154" s="160">
        <f t="shared" ref="BK154:BK165" si="39">ROUND(I154*H154,0)</f>
        <v>0</v>
      </c>
      <c r="BL154" s="20" t="s">
        <v>167</v>
      </c>
      <c r="BM154" s="20" t="s">
        <v>379</v>
      </c>
    </row>
    <row r="155" spans="2:65" s="1" customFormat="1" ht="25.5" customHeight="1" x14ac:dyDescent="0.3">
      <c r="B155" s="148"/>
      <c r="C155" s="149" t="s">
        <v>167</v>
      </c>
      <c r="D155" s="149" t="s">
        <v>126</v>
      </c>
      <c r="E155" s="150" t="s">
        <v>380</v>
      </c>
      <c r="F155" s="151" t="s">
        <v>381</v>
      </c>
      <c r="G155" s="152" t="s">
        <v>196</v>
      </c>
      <c r="H155" s="153">
        <v>1</v>
      </c>
      <c r="I155" s="154"/>
      <c r="J155" s="154">
        <f t="shared" si="30"/>
        <v>0</v>
      </c>
      <c r="K155" s="151" t="s">
        <v>5</v>
      </c>
      <c r="L155" s="155"/>
      <c r="M155" s="156" t="s">
        <v>5</v>
      </c>
      <c r="N155" s="157" t="s">
        <v>43</v>
      </c>
      <c r="O155" s="158">
        <v>0</v>
      </c>
      <c r="P155" s="158">
        <f t="shared" si="31"/>
        <v>0</v>
      </c>
      <c r="Q155" s="158">
        <v>0</v>
      </c>
      <c r="R155" s="158">
        <f t="shared" si="32"/>
        <v>0</v>
      </c>
      <c r="S155" s="158">
        <v>0</v>
      </c>
      <c r="T155" s="159">
        <f t="shared" si="33"/>
        <v>0</v>
      </c>
      <c r="AR155" s="20" t="s">
        <v>166</v>
      </c>
      <c r="AT155" s="20" t="s">
        <v>126</v>
      </c>
      <c r="AU155" s="20" t="s">
        <v>83</v>
      </c>
      <c r="AY155" s="20" t="s">
        <v>123</v>
      </c>
      <c r="BE155" s="160">
        <f t="shared" si="34"/>
        <v>0</v>
      </c>
      <c r="BF155" s="160">
        <f t="shared" si="35"/>
        <v>0</v>
      </c>
      <c r="BG155" s="160">
        <f t="shared" si="36"/>
        <v>0</v>
      </c>
      <c r="BH155" s="160">
        <f t="shared" si="37"/>
        <v>0</v>
      </c>
      <c r="BI155" s="160">
        <f t="shared" si="38"/>
        <v>0</v>
      </c>
      <c r="BJ155" s="20" t="s">
        <v>11</v>
      </c>
      <c r="BK155" s="160">
        <f t="shared" si="39"/>
        <v>0</v>
      </c>
      <c r="BL155" s="20" t="s">
        <v>167</v>
      </c>
      <c r="BM155" s="20" t="s">
        <v>382</v>
      </c>
    </row>
    <row r="156" spans="2:65" s="1" customFormat="1" ht="38.25" customHeight="1" x14ac:dyDescent="0.3">
      <c r="B156" s="148"/>
      <c r="C156" s="149" t="s">
        <v>383</v>
      </c>
      <c r="D156" s="149" t="s">
        <v>126</v>
      </c>
      <c r="E156" s="150" t="s">
        <v>697</v>
      </c>
      <c r="F156" s="151" t="s">
        <v>384</v>
      </c>
      <c r="G156" s="152" t="s">
        <v>196</v>
      </c>
      <c r="H156" s="153">
        <v>1</v>
      </c>
      <c r="I156" s="154"/>
      <c r="J156" s="154">
        <f t="shared" si="30"/>
        <v>0</v>
      </c>
      <c r="K156" s="151" t="s">
        <v>5</v>
      </c>
      <c r="L156" s="155"/>
      <c r="M156" s="156" t="s">
        <v>5</v>
      </c>
      <c r="N156" s="157" t="s">
        <v>43</v>
      </c>
      <c r="O156" s="158">
        <v>0</v>
      </c>
      <c r="P156" s="158">
        <f t="shared" si="31"/>
        <v>0</v>
      </c>
      <c r="Q156" s="158">
        <v>0</v>
      </c>
      <c r="R156" s="158">
        <f t="shared" si="32"/>
        <v>0</v>
      </c>
      <c r="S156" s="158">
        <v>0</v>
      </c>
      <c r="T156" s="159">
        <f t="shared" si="33"/>
        <v>0</v>
      </c>
      <c r="AR156" s="20" t="s">
        <v>166</v>
      </c>
      <c r="AT156" s="20" t="s">
        <v>126</v>
      </c>
      <c r="AU156" s="20" t="s">
        <v>83</v>
      </c>
      <c r="AY156" s="20" t="s">
        <v>123</v>
      </c>
      <c r="BE156" s="160">
        <f t="shared" si="34"/>
        <v>0</v>
      </c>
      <c r="BF156" s="160">
        <f t="shared" si="35"/>
        <v>0</v>
      </c>
      <c r="BG156" s="160">
        <f t="shared" si="36"/>
        <v>0</v>
      </c>
      <c r="BH156" s="160">
        <f t="shared" si="37"/>
        <v>0</v>
      </c>
      <c r="BI156" s="160">
        <f t="shared" si="38"/>
        <v>0</v>
      </c>
      <c r="BJ156" s="20" t="s">
        <v>11</v>
      </c>
      <c r="BK156" s="160">
        <f t="shared" si="39"/>
        <v>0</v>
      </c>
      <c r="BL156" s="20" t="s">
        <v>167</v>
      </c>
      <c r="BM156" s="20" t="s">
        <v>385</v>
      </c>
    </row>
    <row r="157" spans="2:65" s="1" customFormat="1" ht="51" customHeight="1" x14ac:dyDescent="0.3">
      <c r="B157" s="148"/>
      <c r="C157" s="149" t="s">
        <v>293</v>
      </c>
      <c r="D157" s="149" t="s">
        <v>126</v>
      </c>
      <c r="E157" s="150" t="s">
        <v>386</v>
      </c>
      <c r="F157" s="151" t="s">
        <v>698</v>
      </c>
      <c r="G157" s="152" t="s">
        <v>196</v>
      </c>
      <c r="H157" s="153">
        <v>1</v>
      </c>
      <c r="I157" s="154"/>
      <c r="J157" s="154">
        <f t="shared" si="30"/>
        <v>0</v>
      </c>
      <c r="K157" s="151" t="s">
        <v>5</v>
      </c>
      <c r="L157" s="155"/>
      <c r="M157" s="156" t="s">
        <v>5</v>
      </c>
      <c r="N157" s="157" t="s">
        <v>43</v>
      </c>
      <c r="O157" s="158">
        <v>0</v>
      </c>
      <c r="P157" s="158">
        <f t="shared" si="31"/>
        <v>0</v>
      </c>
      <c r="Q157" s="158">
        <v>0</v>
      </c>
      <c r="R157" s="158">
        <f t="shared" si="32"/>
        <v>0</v>
      </c>
      <c r="S157" s="158">
        <v>0</v>
      </c>
      <c r="T157" s="159">
        <f t="shared" si="33"/>
        <v>0</v>
      </c>
      <c r="AR157" s="20" t="s">
        <v>166</v>
      </c>
      <c r="AT157" s="20" t="s">
        <v>126</v>
      </c>
      <c r="AU157" s="20" t="s">
        <v>83</v>
      </c>
      <c r="AY157" s="20" t="s">
        <v>123</v>
      </c>
      <c r="BE157" s="160">
        <f t="shared" si="34"/>
        <v>0</v>
      </c>
      <c r="BF157" s="160">
        <f t="shared" si="35"/>
        <v>0</v>
      </c>
      <c r="BG157" s="160">
        <f t="shared" si="36"/>
        <v>0</v>
      </c>
      <c r="BH157" s="160">
        <f t="shared" si="37"/>
        <v>0</v>
      </c>
      <c r="BI157" s="160">
        <f t="shared" si="38"/>
        <v>0</v>
      </c>
      <c r="BJ157" s="20" t="s">
        <v>11</v>
      </c>
      <c r="BK157" s="160">
        <f t="shared" si="39"/>
        <v>0</v>
      </c>
      <c r="BL157" s="20" t="s">
        <v>167</v>
      </c>
      <c r="BM157" s="20" t="s">
        <v>387</v>
      </c>
    </row>
    <row r="158" spans="2:65" s="1" customFormat="1" ht="38.25" customHeight="1" x14ac:dyDescent="0.3">
      <c r="B158" s="148"/>
      <c r="C158" s="149" t="s">
        <v>388</v>
      </c>
      <c r="D158" s="149" t="s">
        <v>126</v>
      </c>
      <c r="E158" s="150" t="s">
        <v>389</v>
      </c>
      <c r="F158" s="151" t="s">
        <v>390</v>
      </c>
      <c r="G158" s="152" t="s">
        <v>196</v>
      </c>
      <c r="H158" s="153">
        <v>2</v>
      </c>
      <c r="I158" s="154"/>
      <c r="J158" s="154">
        <f t="shared" si="30"/>
        <v>0</v>
      </c>
      <c r="K158" s="151" t="s">
        <v>5</v>
      </c>
      <c r="L158" s="155"/>
      <c r="M158" s="156" t="s">
        <v>5</v>
      </c>
      <c r="N158" s="157" t="s">
        <v>43</v>
      </c>
      <c r="O158" s="158">
        <v>0</v>
      </c>
      <c r="P158" s="158">
        <f t="shared" si="31"/>
        <v>0</v>
      </c>
      <c r="Q158" s="158">
        <v>0</v>
      </c>
      <c r="R158" s="158">
        <f t="shared" si="32"/>
        <v>0</v>
      </c>
      <c r="S158" s="158">
        <v>0</v>
      </c>
      <c r="T158" s="159">
        <f t="shared" si="33"/>
        <v>0</v>
      </c>
      <c r="AR158" s="20" t="s">
        <v>166</v>
      </c>
      <c r="AT158" s="20" t="s">
        <v>126</v>
      </c>
      <c r="AU158" s="20" t="s">
        <v>83</v>
      </c>
      <c r="AY158" s="20" t="s">
        <v>123</v>
      </c>
      <c r="BE158" s="160">
        <f t="shared" si="34"/>
        <v>0</v>
      </c>
      <c r="BF158" s="160">
        <f t="shared" si="35"/>
        <v>0</v>
      </c>
      <c r="BG158" s="160">
        <f t="shared" si="36"/>
        <v>0</v>
      </c>
      <c r="BH158" s="160">
        <f t="shared" si="37"/>
        <v>0</v>
      </c>
      <c r="BI158" s="160">
        <f t="shared" si="38"/>
        <v>0</v>
      </c>
      <c r="BJ158" s="20" t="s">
        <v>11</v>
      </c>
      <c r="BK158" s="160">
        <f t="shared" si="39"/>
        <v>0</v>
      </c>
      <c r="BL158" s="20" t="s">
        <v>167</v>
      </c>
      <c r="BM158" s="20" t="s">
        <v>391</v>
      </c>
    </row>
    <row r="159" spans="2:65" s="1" customFormat="1" ht="51" customHeight="1" x14ac:dyDescent="0.3">
      <c r="B159" s="148"/>
      <c r="C159" s="149" t="s">
        <v>296</v>
      </c>
      <c r="D159" s="149" t="s">
        <v>126</v>
      </c>
      <c r="E159" s="150" t="s">
        <v>392</v>
      </c>
      <c r="F159" s="151" t="s">
        <v>699</v>
      </c>
      <c r="G159" s="152" t="s">
        <v>196</v>
      </c>
      <c r="H159" s="153">
        <v>1</v>
      </c>
      <c r="I159" s="154"/>
      <c r="J159" s="154">
        <f t="shared" si="30"/>
        <v>0</v>
      </c>
      <c r="K159" s="151" t="s">
        <v>5</v>
      </c>
      <c r="L159" s="155"/>
      <c r="M159" s="156" t="s">
        <v>5</v>
      </c>
      <c r="N159" s="157" t="s">
        <v>43</v>
      </c>
      <c r="O159" s="158">
        <v>0</v>
      </c>
      <c r="P159" s="158">
        <f t="shared" si="31"/>
        <v>0</v>
      </c>
      <c r="Q159" s="158">
        <v>0</v>
      </c>
      <c r="R159" s="158">
        <f t="shared" si="32"/>
        <v>0</v>
      </c>
      <c r="S159" s="158">
        <v>0</v>
      </c>
      <c r="T159" s="159">
        <f t="shared" si="33"/>
        <v>0</v>
      </c>
      <c r="AR159" s="20" t="s">
        <v>166</v>
      </c>
      <c r="AT159" s="20" t="s">
        <v>126</v>
      </c>
      <c r="AU159" s="20" t="s">
        <v>83</v>
      </c>
      <c r="AY159" s="20" t="s">
        <v>123</v>
      </c>
      <c r="BE159" s="160">
        <f t="shared" si="34"/>
        <v>0</v>
      </c>
      <c r="BF159" s="160">
        <f t="shared" si="35"/>
        <v>0</v>
      </c>
      <c r="BG159" s="160">
        <f t="shared" si="36"/>
        <v>0</v>
      </c>
      <c r="BH159" s="160">
        <f t="shared" si="37"/>
        <v>0</v>
      </c>
      <c r="BI159" s="160">
        <f t="shared" si="38"/>
        <v>0</v>
      </c>
      <c r="BJ159" s="20" t="s">
        <v>11</v>
      </c>
      <c r="BK159" s="160">
        <f t="shared" si="39"/>
        <v>0</v>
      </c>
      <c r="BL159" s="20" t="s">
        <v>167</v>
      </c>
      <c r="BM159" s="20" t="s">
        <v>393</v>
      </c>
    </row>
    <row r="160" spans="2:65" s="1" customFormat="1" ht="25.5" customHeight="1" x14ac:dyDescent="0.3">
      <c r="B160" s="148"/>
      <c r="C160" s="149" t="s">
        <v>394</v>
      </c>
      <c r="D160" s="149" t="s">
        <v>126</v>
      </c>
      <c r="E160" s="150" t="s">
        <v>276</v>
      </c>
      <c r="F160" s="151" t="s">
        <v>395</v>
      </c>
      <c r="G160" s="152" t="s">
        <v>196</v>
      </c>
      <c r="H160" s="153">
        <v>1</v>
      </c>
      <c r="I160" s="154"/>
      <c r="J160" s="154">
        <f t="shared" si="30"/>
        <v>0</v>
      </c>
      <c r="K160" s="151" t="s">
        <v>5</v>
      </c>
      <c r="L160" s="155"/>
      <c r="M160" s="156" t="s">
        <v>5</v>
      </c>
      <c r="N160" s="157" t="s">
        <v>43</v>
      </c>
      <c r="O160" s="158">
        <v>0</v>
      </c>
      <c r="P160" s="158">
        <f t="shared" si="31"/>
        <v>0</v>
      </c>
      <c r="Q160" s="158">
        <v>0</v>
      </c>
      <c r="R160" s="158">
        <f t="shared" si="32"/>
        <v>0</v>
      </c>
      <c r="S160" s="158">
        <v>0</v>
      </c>
      <c r="T160" s="159">
        <f t="shared" si="33"/>
        <v>0</v>
      </c>
      <c r="AR160" s="20" t="s">
        <v>166</v>
      </c>
      <c r="AT160" s="20" t="s">
        <v>126</v>
      </c>
      <c r="AU160" s="20" t="s">
        <v>83</v>
      </c>
      <c r="AY160" s="20" t="s">
        <v>123</v>
      </c>
      <c r="BE160" s="160">
        <f t="shared" si="34"/>
        <v>0</v>
      </c>
      <c r="BF160" s="160">
        <f t="shared" si="35"/>
        <v>0</v>
      </c>
      <c r="BG160" s="160">
        <f t="shared" si="36"/>
        <v>0</v>
      </c>
      <c r="BH160" s="160">
        <f t="shared" si="37"/>
        <v>0</v>
      </c>
      <c r="BI160" s="160">
        <f t="shared" si="38"/>
        <v>0</v>
      </c>
      <c r="BJ160" s="20" t="s">
        <v>11</v>
      </c>
      <c r="BK160" s="160">
        <f t="shared" si="39"/>
        <v>0</v>
      </c>
      <c r="BL160" s="20" t="s">
        <v>167</v>
      </c>
      <c r="BM160" s="20" t="s">
        <v>396</v>
      </c>
    </row>
    <row r="161" spans="2:65" s="1" customFormat="1" ht="16.5" customHeight="1" x14ac:dyDescent="0.3">
      <c r="B161" s="148"/>
      <c r="C161" s="149" t="s">
        <v>299</v>
      </c>
      <c r="D161" s="149" t="s">
        <v>126</v>
      </c>
      <c r="E161" s="150" t="s">
        <v>397</v>
      </c>
      <c r="F161" s="151" t="s">
        <v>398</v>
      </c>
      <c r="G161" s="152" t="s">
        <v>196</v>
      </c>
      <c r="H161" s="153">
        <v>1</v>
      </c>
      <c r="I161" s="154"/>
      <c r="J161" s="154">
        <f t="shared" si="30"/>
        <v>0</v>
      </c>
      <c r="K161" s="151" t="s">
        <v>5</v>
      </c>
      <c r="L161" s="155"/>
      <c r="M161" s="156" t="s">
        <v>5</v>
      </c>
      <c r="N161" s="157" t="s">
        <v>43</v>
      </c>
      <c r="O161" s="158">
        <v>0</v>
      </c>
      <c r="P161" s="158">
        <f t="shared" si="31"/>
        <v>0</v>
      </c>
      <c r="Q161" s="158">
        <v>0</v>
      </c>
      <c r="R161" s="158">
        <f t="shared" si="32"/>
        <v>0</v>
      </c>
      <c r="S161" s="158">
        <v>0</v>
      </c>
      <c r="T161" s="159">
        <f t="shared" si="33"/>
        <v>0</v>
      </c>
      <c r="AR161" s="20" t="s">
        <v>166</v>
      </c>
      <c r="AT161" s="20" t="s">
        <v>126</v>
      </c>
      <c r="AU161" s="20" t="s">
        <v>83</v>
      </c>
      <c r="AY161" s="20" t="s">
        <v>123</v>
      </c>
      <c r="BE161" s="160">
        <f t="shared" si="34"/>
        <v>0</v>
      </c>
      <c r="BF161" s="160">
        <f t="shared" si="35"/>
        <v>0</v>
      </c>
      <c r="BG161" s="160">
        <f t="shared" si="36"/>
        <v>0</v>
      </c>
      <c r="BH161" s="160">
        <f t="shared" si="37"/>
        <v>0</v>
      </c>
      <c r="BI161" s="160">
        <f t="shared" si="38"/>
        <v>0</v>
      </c>
      <c r="BJ161" s="20" t="s">
        <v>11</v>
      </c>
      <c r="BK161" s="160">
        <f t="shared" si="39"/>
        <v>0</v>
      </c>
      <c r="BL161" s="20" t="s">
        <v>167</v>
      </c>
      <c r="BM161" s="20" t="s">
        <v>399</v>
      </c>
    </row>
    <row r="162" spans="2:65" s="1" customFormat="1" ht="24.95" customHeight="1" x14ac:dyDescent="0.3">
      <c r="B162" s="148"/>
      <c r="C162" s="149" t="s">
        <v>400</v>
      </c>
      <c r="D162" s="149" t="s">
        <v>126</v>
      </c>
      <c r="E162" s="150" t="s">
        <v>680</v>
      </c>
      <c r="F162" s="151" t="s">
        <v>283</v>
      </c>
      <c r="G162" s="152" t="s">
        <v>196</v>
      </c>
      <c r="H162" s="153">
        <v>1</v>
      </c>
      <c r="I162" s="154"/>
      <c r="J162" s="154">
        <f t="shared" si="30"/>
        <v>0</v>
      </c>
      <c r="K162" s="151" t="s">
        <v>5</v>
      </c>
      <c r="L162" s="155"/>
      <c r="M162" s="156" t="s">
        <v>5</v>
      </c>
      <c r="N162" s="157" t="s">
        <v>43</v>
      </c>
      <c r="O162" s="158">
        <v>0</v>
      </c>
      <c r="P162" s="158">
        <f t="shared" si="31"/>
        <v>0</v>
      </c>
      <c r="Q162" s="158">
        <v>0</v>
      </c>
      <c r="R162" s="158">
        <f t="shared" si="32"/>
        <v>0</v>
      </c>
      <c r="S162" s="158">
        <v>0</v>
      </c>
      <c r="T162" s="159">
        <f t="shared" si="33"/>
        <v>0</v>
      </c>
      <c r="AR162" s="20" t="s">
        <v>166</v>
      </c>
      <c r="AT162" s="20" t="s">
        <v>126</v>
      </c>
      <c r="AU162" s="20" t="s">
        <v>83</v>
      </c>
      <c r="AY162" s="20" t="s">
        <v>123</v>
      </c>
      <c r="BE162" s="160">
        <f t="shared" si="34"/>
        <v>0</v>
      </c>
      <c r="BF162" s="160">
        <f t="shared" si="35"/>
        <v>0</v>
      </c>
      <c r="BG162" s="160">
        <f t="shared" si="36"/>
        <v>0</v>
      </c>
      <c r="BH162" s="160">
        <f t="shared" si="37"/>
        <v>0</v>
      </c>
      <c r="BI162" s="160">
        <f t="shared" si="38"/>
        <v>0</v>
      </c>
      <c r="BJ162" s="20" t="s">
        <v>11</v>
      </c>
      <c r="BK162" s="160">
        <f t="shared" si="39"/>
        <v>0</v>
      </c>
      <c r="BL162" s="20" t="s">
        <v>167</v>
      </c>
      <c r="BM162" s="20" t="s">
        <v>401</v>
      </c>
    </row>
    <row r="163" spans="2:65" s="1" customFormat="1" ht="51" customHeight="1" x14ac:dyDescent="0.3">
      <c r="B163" s="148"/>
      <c r="C163" s="149" t="s">
        <v>302</v>
      </c>
      <c r="D163" s="149" t="s">
        <v>126</v>
      </c>
      <c r="E163" s="150" t="s">
        <v>289</v>
      </c>
      <c r="F163" s="151" t="s">
        <v>402</v>
      </c>
      <c r="G163" s="152" t="s">
        <v>196</v>
      </c>
      <c r="H163" s="153">
        <v>1</v>
      </c>
      <c r="I163" s="154"/>
      <c r="J163" s="154">
        <f t="shared" si="30"/>
        <v>0</v>
      </c>
      <c r="K163" s="151" t="s">
        <v>5</v>
      </c>
      <c r="L163" s="155"/>
      <c r="M163" s="156" t="s">
        <v>5</v>
      </c>
      <c r="N163" s="157" t="s">
        <v>43</v>
      </c>
      <c r="O163" s="158">
        <v>0</v>
      </c>
      <c r="P163" s="158">
        <f t="shared" si="31"/>
        <v>0</v>
      </c>
      <c r="Q163" s="158">
        <v>0</v>
      </c>
      <c r="R163" s="158">
        <f t="shared" si="32"/>
        <v>0</v>
      </c>
      <c r="S163" s="158">
        <v>0</v>
      </c>
      <c r="T163" s="159">
        <f t="shared" si="33"/>
        <v>0</v>
      </c>
      <c r="AR163" s="20" t="s">
        <v>166</v>
      </c>
      <c r="AT163" s="20" t="s">
        <v>126</v>
      </c>
      <c r="AU163" s="20" t="s">
        <v>83</v>
      </c>
      <c r="AY163" s="20" t="s">
        <v>123</v>
      </c>
      <c r="BE163" s="160">
        <f t="shared" si="34"/>
        <v>0</v>
      </c>
      <c r="BF163" s="160">
        <f t="shared" si="35"/>
        <v>0</v>
      </c>
      <c r="BG163" s="160">
        <f t="shared" si="36"/>
        <v>0</v>
      </c>
      <c r="BH163" s="160">
        <f t="shared" si="37"/>
        <v>0</v>
      </c>
      <c r="BI163" s="160">
        <f t="shared" si="38"/>
        <v>0</v>
      </c>
      <c r="BJ163" s="20" t="s">
        <v>11</v>
      </c>
      <c r="BK163" s="160">
        <f t="shared" si="39"/>
        <v>0</v>
      </c>
      <c r="BL163" s="20" t="s">
        <v>167</v>
      </c>
      <c r="BM163" s="20" t="s">
        <v>403</v>
      </c>
    </row>
    <row r="164" spans="2:65" s="1" customFormat="1" ht="24.95" customHeight="1" x14ac:dyDescent="0.3">
      <c r="B164" s="148"/>
      <c r="C164" s="149" t="s">
        <v>404</v>
      </c>
      <c r="D164" s="149" t="s">
        <v>126</v>
      </c>
      <c r="E164" s="150" t="s">
        <v>677</v>
      </c>
      <c r="F164" s="151" t="s">
        <v>405</v>
      </c>
      <c r="G164" s="152" t="s">
        <v>272</v>
      </c>
      <c r="H164" s="153">
        <v>1</v>
      </c>
      <c r="I164" s="154"/>
      <c r="J164" s="154">
        <f t="shared" si="30"/>
        <v>0</v>
      </c>
      <c r="K164" s="151" t="s">
        <v>5</v>
      </c>
      <c r="L164" s="155"/>
      <c r="M164" s="156" t="s">
        <v>5</v>
      </c>
      <c r="N164" s="157" t="s">
        <v>43</v>
      </c>
      <c r="O164" s="158">
        <v>0</v>
      </c>
      <c r="P164" s="158">
        <f t="shared" si="31"/>
        <v>0</v>
      </c>
      <c r="Q164" s="158">
        <v>0</v>
      </c>
      <c r="R164" s="158">
        <f t="shared" si="32"/>
        <v>0</v>
      </c>
      <c r="S164" s="158">
        <v>0</v>
      </c>
      <c r="T164" s="159">
        <f t="shared" si="33"/>
        <v>0</v>
      </c>
      <c r="AR164" s="20" t="s">
        <v>166</v>
      </c>
      <c r="AT164" s="20" t="s">
        <v>126</v>
      </c>
      <c r="AU164" s="20" t="s">
        <v>83</v>
      </c>
      <c r="AY164" s="20" t="s">
        <v>123</v>
      </c>
      <c r="BE164" s="160">
        <f t="shared" si="34"/>
        <v>0</v>
      </c>
      <c r="BF164" s="160">
        <f t="shared" si="35"/>
        <v>0</v>
      </c>
      <c r="BG164" s="160">
        <f t="shared" si="36"/>
        <v>0</v>
      </c>
      <c r="BH164" s="160">
        <f t="shared" si="37"/>
        <v>0</v>
      </c>
      <c r="BI164" s="160">
        <f t="shared" si="38"/>
        <v>0</v>
      </c>
      <c r="BJ164" s="20" t="s">
        <v>11</v>
      </c>
      <c r="BK164" s="160">
        <f t="shared" si="39"/>
        <v>0</v>
      </c>
      <c r="BL164" s="20" t="s">
        <v>167</v>
      </c>
      <c r="BM164" s="20" t="s">
        <v>406</v>
      </c>
    </row>
    <row r="165" spans="2:65" s="1" customFormat="1" ht="24.95" customHeight="1" x14ac:dyDescent="0.3">
      <c r="B165" s="148"/>
      <c r="C165" s="149" t="s">
        <v>305</v>
      </c>
      <c r="D165" s="149" t="s">
        <v>126</v>
      </c>
      <c r="E165" s="150" t="s">
        <v>407</v>
      </c>
      <c r="F165" s="151" t="s">
        <v>408</v>
      </c>
      <c r="G165" s="152" t="s">
        <v>196</v>
      </c>
      <c r="H165" s="153">
        <v>1</v>
      </c>
      <c r="I165" s="154"/>
      <c r="J165" s="154">
        <f t="shared" si="30"/>
        <v>0</v>
      </c>
      <c r="K165" s="151" t="s">
        <v>5</v>
      </c>
      <c r="L165" s="155"/>
      <c r="M165" s="156" t="s">
        <v>5</v>
      </c>
      <c r="N165" s="157" t="s">
        <v>43</v>
      </c>
      <c r="O165" s="158">
        <v>0</v>
      </c>
      <c r="P165" s="158">
        <f t="shared" si="31"/>
        <v>0</v>
      </c>
      <c r="Q165" s="158">
        <v>0</v>
      </c>
      <c r="R165" s="158">
        <f t="shared" si="32"/>
        <v>0</v>
      </c>
      <c r="S165" s="158">
        <v>0</v>
      </c>
      <c r="T165" s="159">
        <f t="shared" si="33"/>
        <v>0</v>
      </c>
      <c r="AR165" s="20" t="s">
        <v>166</v>
      </c>
      <c r="AT165" s="20" t="s">
        <v>126</v>
      </c>
      <c r="AU165" s="20" t="s">
        <v>83</v>
      </c>
      <c r="AY165" s="20" t="s">
        <v>123</v>
      </c>
      <c r="BE165" s="160">
        <f t="shared" si="34"/>
        <v>0</v>
      </c>
      <c r="BF165" s="160">
        <f t="shared" si="35"/>
        <v>0</v>
      </c>
      <c r="BG165" s="160">
        <f t="shared" si="36"/>
        <v>0</v>
      </c>
      <c r="BH165" s="160">
        <f t="shared" si="37"/>
        <v>0</v>
      </c>
      <c r="BI165" s="160">
        <f t="shared" si="38"/>
        <v>0</v>
      </c>
      <c r="BJ165" s="20" t="s">
        <v>11</v>
      </c>
      <c r="BK165" s="160">
        <f t="shared" si="39"/>
        <v>0</v>
      </c>
      <c r="BL165" s="20" t="s">
        <v>167</v>
      </c>
      <c r="BM165" s="20" t="s">
        <v>409</v>
      </c>
    </row>
    <row r="166" spans="2:65" s="10" customFormat="1" ht="22.35" customHeight="1" x14ac:dyDescent="0.3">
      <c r="B166" s="136"/>
      <c r="D166" s="137" t="s">
        <v>71</v>
      </c>
      <c r="E166" s="146" t="s">
        <v>410</v>
      </c>
      <c r="F166" s="146" t="s">
        <v>410</v>
      </c>
      <c r="J166" s="147">
        <f>BK166</f>
        <v>0</v>
      </c>
      <c r="L166" s="136"/>
      <c r="M166" s="140"/>
      <c r="N166" s="141"/>
      <c r="O166" s="141"/>
      <c r="P166" s="142">
        <f>SUM(P167:P170)</f>
        <v>0</v>
      </c>
      <c r="Q166" s="141"/>
      <c r="R166" s="142">
        <f>SUM(R167:R170)</f>
        <v>0</v>
      </c>
      <c r="S166" s="141"/>
      <c r="T166" s="143">
        <f>SUM(T167:T170)</f>
        <v>0</v>
      </c>
      <c r="AR166" s="137" t="s">
        <v>83</v>
      </c>
      <c r="AT166" s="144" t="s">
        <v>71</v>
      </c>
      <c r="AU166" s="144" t="s">
        <v>80</v>
      </c>
      <c r="AY166" s="137" t="s">
        <v>123</v>
      </c>
      <c r="BK166" s="145">
        <f>SUM(BK167:BK170)</f>
        <v>0</v>
      </c>
    </row>
    <row r="167" spans="2:65" s="1" customFormat="1" ht="24.95" customHeight="1" x14ac:dyDescent="0.3">
      <c r="B167" s="148"/>
      <c r="C167" s="149" t="s">
        <v>411</v>
      </c>
      <c r="D167" s="149" t="s">
        <v>126</v>
      </c>
      <c r="E167" s="150" t="s">
        <v>700</v>
      </c>
      <c r="F167" s="151" t="s">
        <v>412</v>
      </c>
      <c r="G167" s="152" t="s">
        <v>272</v>
      </c>
      <c r="H167" s="153">
        <v>1</v>
      </c>
      <c r="I167" s="154"/>
      <c r="J167" s="154">
        <f>ROUND(I167*H167,0)</f>
        <v>0</v>
      </c>
      <c r="K167" s="151" t="s">
        <v>5</v>
      </c>
      <c r="L167" s="155"/>
      <c r="M167" s="156" t="s">
        <v>5</v>
      </c>
      <c r="N167" s="157" t="s">
        <v>43</v>
      </c>
      <c r="O167" s="158">
        <v>0</v>
      </c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AR167" s="20" t="s">
        <v>166</v>
      </c>
      <c r="AT167" s="20" t="s">
        <v>126</v>
      </c>
      <c r="AU167" s="20" t="s">
        <v>83</v>
      </c>
      <c r="AY167" s="20" t="s">
        <v>123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20" t="s">
        <v>11</v>
      </c>
      <c r="BK167" s="160">
        <f>ROUND(I167*H167,0)</f>
        <v>0</v>
      </c>
      <c r="BL167" s="20" t="s">
        <v>167</v>
      </c>
      <c r="BM167" s="20" t="s">
        <v>413</v>
      </c>
    </row>
    <row r="168" spans="2:65" s="1" customFormat="1" ht="24.95" customHeight="1" x14ac:dyDescent="0.3">
      <c r="B168" s="148"/>
      <c r="C168" s="149" t="s">
        <v>307</v>
      </c>
      <c r="D168" s="149" t="s">
        <v>126</v>
      </c>
      <c r="E168" s="150" t="s">
        <v>414</v>
      </c>
      <c r="F168" s="151" t="s">
        <v>414</v>
      </c>
      <c r="G168" s="152" t="s">
        <v>272</v>
      </c>
      <c r="H168" s="153">
        <v>1</v>
      </c>
      <c r="I168" s="154"/>
      <c r="J168" s="154">
        <f>ROUND(I168*H168,0)</f>
        <v>0</v>
      </c>
      <c r="K168" s="151" t="s">
        <v>5</v>
      </c>
      <c r="L168" s="155"/>
      <c r="M168" s="156" t="s">
        <v>5</v>
      </c>
      <c r="N168" s="157" t="s">
        <v>43</v>
      </c>
      <c r="O168" s="158">
        <v>0</v>
      </c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AR168" s="20" t="s">
        <v>166</v>
      </c>
      <c r="AT168" s="20" t="s">
        <v>126</v>
      </c>
      <c r="AU168" s="20" t="s">
        <v>83</v>
      </c>
      <c r="AY168" s="20" t="s">
        <v>123</v>
      </c>
      <c r="BE168" s="160">
        <f>IF(N168="základní",J168,0)</f>
        <v>0</v>
      </c>
      <c r="BF168" s="160">
        <f>IF(N168="snížená",J168,0)</f>
        <v>0</v>
      </c>
      <c r="BG168" s="160">
        <f>IF(N168="zákl. přenesená",J168,0)</f>
        <v>0</v>
      </c>
      <c r="BH168" s="160">
        <f>IF(N168="sníž. přenesená",J168,0)</f>
        <v>0</v>
      </c>
      <c r="BI168" s="160">
        <f>IF(N168="nulová",J168,0)</f>
        <v>0</v>
      </c>
      <c r="BJ168" s="20" t="s">
        <v>11</v>
      </c>
      <c r="BK168" s="160">
        <f>ROUND(I168*H168,0)</f>
        <v>0</v>
      </c>
      <c r="BL168" s="20" t="s">
        <v>167</v>
      </c>
      <c r="BM168" s="20" t="s">
        <v>415</v>
      </c>
    </row>
    <row r="169" spans="2:65" s="1" customFormat="1" ht="24.95" customHeight="1" x14ac:dyDescent="0.3">
      <c r="B169" s="148"/>
      <c r="C169" s="149" t="s">
        <v>416</v>
      </c>
      <c r="D169" s="149" t="s">
        <v>126</v>
      </c>
      <c r="E169" s="150" t="s">
        <v>417</v>
      </c>
      <c r="F169" s="151" t="s">
        <v>418</v>
      </c>
      <c r="G169" s="152" t="s">
        <v>272</v>
      </c>
      <c r="H169" s="153">
        <v>1</v>
      </c>
      <c r="I169" s="154"/>
      <c r="J169" s="154">
        <f>ROUND(I169*H169,0)</f>
        <v>0</v>
      </c>
      <c r="K169" s="151" t="s">
        <v>5</v>
      </c>
      <c r="L169" s="155"/>
      <c r="M169" s="156" t="s">
        <v>5</v>
      </c>
      <c r="N169" s="157" t="s">
        <v>43</v>
      </c>
      <c r="O169" s="158">
        <v>0</v>
      </c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AR169" s="20" t="s">
        <v>166</v>
      </c>
      <c r="AT169" s="20" t="s">
        <v>126</v>
      </c>
      <c r="AU169" s="20" t="s">
        <v>83</v>
      </c>
      <c r="AY169" s="20" t="s">
        <v>123</v>
      </c>
      <c r="BE169" s="160">
        <f>IF(N169="základní",J169,0)</f>
        <v>0</v>
      </c>
      <c r="BF169" s="160">
        <f>IF(N169="snížená",J169,0)</f>
        <v>0</v>
      </c>
      <c r="BG169" s="160">
        <f>IF(N169="zákl. přenesená",J169,0)</f>
        <v>0</v>
      </c>
      <c r="BH169" s="160">
        <f>IF(N169="sníž. přenesená",J169,0)</f>
        <v>0</v>
      </c>
      <c r="BI169" s="160">
        <f>IF(N169="nulová",J169,0)</f>
        <v>0</v>
      </c>
      <c r="BJ169" s="20" t="s">
        <v>11</v>
      </c>
      <c r="BK169" s="160">
        <f>ROUND(I169*H169,0)</f>
        <v>0</v>
      </c>
      <c r="BL169" s="20" t="s">
        <v>167</v>
      </c>
      <c r="BM169" s="20" t="s">
        <v>419</v>
      </c>
    </row>
    <row r="170" spans="2:65" s="1" customFormat="1" ht="16.5" customHeight="1" x14ac:dyDescent="0.3">
      <c r="B170" s="148"/>
      <c r="C170" s="149" t="s">
        <v>310</v>
      </c>
      <c r="D170" s="149" t="s">
        <v>126</v>
      </c>
      <c r="E170" s="150" t="s">
        <v>142</v>
      </c>
      <c r="F170" s="151" t="s">
        <v>420</v>
      </c>
      <c r="G170" s="152" t="s">
        <v>272</v>
      </c>
      <c r="H170" s="153">
        <v>1</v>
      </c>
      <c r="I170" s="154"/>
      <c r="J170" s="154">
        <f>ROUND(I170*H170,0)</f>
        <v>0</v>
      </c>
      <c r="K170" s="151" t="s">
        <v>5</v>
      </c>
      <c r="L170" s="155"/>
      <c r="M170" s="156" t="s">
        <v>5</v>
      </c>
      <c r="N170" s="161" t="s">
        <v>43</v>
      </c>
      <c r="O170" s="162">
        <v>0</v>
      </c>
      <c r="P170" s="162">
        <f>O170*H170</f>
        <v>0</v>
      </c>
      <c r="Q170" s="162">
        <v>0</v>
      </c>
      <c r="R170" s="162">
        <f>Q170*H170</f>
        <v>0</v>
      </c>
      <c r="S170" s="162">
        <v>0</v>
      </c>
      <c r="T170" s="163">
        <f>S170*H170</f>
        <v>0</v>
      </c>
      <c r="AR170" s="20" t="s">
        <v>166</v>
      </c>
      <c r="AT170" s="20" t="s">
        <v>126</v>
      </c>
      <c r="AU170" s="20" t="s">
        <v>83</v>
      </c>
      <c r="AY170" s="20" t="s">
        <v>123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20" t="s">
        <v>11</v>
      </c>
      <c r="BK170" s="160">
        <f>ROUND(I170*H170,0)</f>
        <v>0</v>
      </c>
      <c r="BL170" s="20" t="s">
        <v>167</v>
      </c>
      <c r="BM170" s="20" t="s">
        <v>421</v>
      </c>
    </row>
    <row r="171" spans="2:65" s="1" customFormat="1" ht="6.95" customHeight="1" x14ac:dyDescent="0.3"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34"/>
    </row>
  </sheetData>
  <autoFilter ref="C83:K170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68" activePane="bottomLeft" state="frozen"/>
      <selection pane="bottomLeft" activeCell="I81" sqref="I8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92</v>
      </c>
      <c r="G1" s="288" t="s">
        <v>93</v>
      </c>
      <c r="H1" s="288"/>
      <c r="I1" s="13"/>
      <c r="J1" s="93" t="s">
        <v>94</v>
      </c>
      <c r="K1" s="14" t="s">
        <v>95</v>
      </c>
      <c r="L1" s="93" t="s">
        <v>96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74" t="s">
        <v>8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20" t="s">
        <v>88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80</v>
      </c>
    </row>
    <row r="4" spans="1:70" ht="36.950000000000003" customHeight="1" x14ac:dyDescent="0.3">
      <c r="B4" s="24"/>
      <c r="C4" s="25"/>
      <c r="D4" s="26" t="s">
        <v>97</v>
      </c>
      <c r="E4" s="25"/>
      <c r="F4" s="25"/>
      <c r="G4" s="25"/>
      <c r="H4" s="25"/>
      <c r="I4" s="25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289" t="str">
        <f>'Rekapitulace stavby'!K6</f>
        <v>Stavební úpravy 2.ZŠ Husitská - Dodávka - aula</v>
      </c>
      <c r="F7" s="290"/>
      <c r="G7" s="290"/>
      <c r="H7" s="290"/>
      <c r="I7" s="25"/>
      <c r="J7" s="25"/>
      <c r="K7" s="27"/>
    </row>
    <row r="8" spans="1:70" s="1" customFormat="1" ht="15" x14ac:dyDescent="0.3">
      <c r="B8" s="34"/>
      <c r="C8" s="35"/>
      <c r="D8" s="32" t="s">
        <v>98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291" t="s">
        <v>422</v>
      </c>
      <c r="F9" s="292"/>
      <c r="G9" s="292"/>
      <c r="H9" s="292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20</v>
      </c>
      <c r="E11" s="35"/>
      <c r="F11" s="30" t="s">
        <v>5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30. 1. 2017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28</v>
      </c>
      <c r="E14" s="35"/>
      <c r="F14" s="35"/>
      <c r="G14" s="35"/>
      <c r="H14" s="35"/>
      <c r="I14" s="32" t="s">
        <v>29</v>
      </c>
      <c r="J14" s="30" t="s">
        <v>5</v>
      </c>
      <c r="K14" s="38"/>
    </row>
    <row r="15" spans="1:70" s="1" customFormat="1" ht="18" customHeight="1" x14ac:dyDescent="0.3">
      <c r="B15" s="34"/>
      <c r="C15" s="35"/>
      <c r="D15" s="35"/>
      <c r="E15" s="30" t="s">
        <v>30</v>
      </c>
      <c r="F15" s="35"/>
      <c r="G15" s="35"/>
      <c r="H15" s="35"/>
      <c r="I15" s="32" t="s">
        <v>31</v>
      </c>
      <c r="J15" s="30" t="s">
        <v>5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32</v>
      </c>
      <c r="E17" s="35"/>
      <c r="F17" s="35"/>
      <c r="G17" s="35"/>
      <c r="H17" s="35"/>
      <c r="I17" s="32" t="s">
        <v>29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31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34</v>
      </c>
      <c r="E20" s="35"/>
      <c r="F20" s="35"/>
      <c r="G20" s="35"/>
      <c r="H20" s="35"/>
      <c r="I20" s="32" t="s">
        <v>29</v>
      </c>
      <c r="J20" s="30" t="s">
        <v>5</v>
      </c>
      <c r="K20" s="38"/>
    </row>
    <row r="21" spans="2:11" s="1" customFormat="1" ht="18" customHeight="1" x14ac:dyDescent="0.3">
      <c r="B21" s="34"/>
      <c r="C21" s="35"/>
      <c r="D21" s="35"/>
      <c r="E21" s="30" t="s">
        <v>35</v>
      </c>
      <c r="F21" s="35"/>
      <c r="G21" s="35"/>
      <c r="H21" s="35"/>
      <c r="I21" s="32" t="s">
        <v>31</v>
      </c>
      <c r="J21" s="30" t="s">
        <v>5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37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280" t="s">
        <v>5</v>
      </c>
      <c r="F24" s="280"/>
      <c r="G24" s="280"/>
      <c r="H24" s="280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38</v>
      </c>
      <c r="E27" s="35"/>
      <c r="F27" s="35"/>
      <c r="G27" s="35"/>
      <c r="H27" s="35"/>
      <c r="I27" s="35"/>
      <c r="J27" s="101">
        <f>ROUND(J78,0)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39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2">
        <f>ROUND(SUM(BE78:BE81), 0)</f>
        <v>0</v>
      </c>
      <c r="G30" s="35"/>
      <c r="H30" s="35"/>
      <c r="I30" s="103">
        <v>0.21</v>
      </c>
      <c r="J30" s="102">
        <f>ROUND(ROUND((SUM(BE78:BE81)),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2">
        <f>ROUND(SUM(BF78:BF81), 0)</f>
        <v>0</v>
      </c>
      <c r="G31" s="35"/>
      <c r="H31" s="35"/>
      <c r="I31" s="103">
        <v>0.15</v>
      </c>
      <c r="J31" s="102">
        <f>ROUND(ROUND((SUM(BF78:BF81)),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2">
        <f>ROUND(SUM(BG78:BG81), 0)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2">
        <f>ROUND(SUM(BH78:BH81), 0)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2">
        <f>ROUND(SUM(BI78:BI81), 0)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48</v>
      </c>
      <c r="E36" s="64"/>
      <c r="F36" s="64"/>
      <c r="G36" s="106" t="s">
        <v>49</v>
      </c>
      <c r="H36" s="107" t="s">
        <v>50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100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18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289" t="str">
        <f>E7</f>
        <v>Stavební úpravy 2.ZŠ Husitská - Dodávka - aula</v>
      </c>
      <c r="F45" s="290"/>
      <c r="G45" s="290"/>
      <c r="H45" s="290"/>
      <c r="I45" s="35"/>
      <c r="J45" s="35"/>
      <c r="K45" s="38"/>
    </row>
    <row r="46" spans="2:11" s="1" customFormat="1" ht="14.45" customHeight="1" x14ac:dyDescent="0.3">
      <c r="B46" s="34"/>
      <c r="C46" s="32" t="s">
        <v>98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291" t="str">
        <f>E9</f>
        <v>4 - Bezbariérovost</v>
      </c>
      <c r="F47" s="292"/>
      <c r="G47" s="292"/>
      <c r="H47" s="292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22</v>
      </c>
      <c r="D49" s="35"/>
      <c r="E49" s="35"/>
      <c r="F49" s="30" t="str">
        <f>F12</f>
        <v>Nová Paka</v>
      </c>
      <c r="G49" s="35"/>
      <c r="H49" s="35"/>
      <c r="I49" s="32" t="s">
        <v>24</v>
      </c>
      <c r="J49" s="95" t="str">
        <f>IF(J12="","",J12)</f>
        <v>30. 1. 2017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28</v>
      </c>
      <c r="D51" s="35"/>
      <c r="E51" s="35"/>
      <c r="F51" s="30" t="str">
        <f>E15</f>
        <v>ZŠ Nová Paka, Husitská 1695</v>
      </c>
      <c r="G51" s="35"/>
      <c r="H51" s="35"/>
      <c r="I51" s="32" t="s">
        <v>34</v>
      </c>
      <c r="J51" s="280" t="str">
        <f>E21</f>
        <v>Ateliér ADIP, Střelecká 437, Hradec Králové</v>
      </c>
      <c r="K51" s="38"/>
    </row>
    <row r="52" spans="2:47" s="1" customFormat="1" ht="14.45" customHeight="1" x14ac:dyDescent="0.3">
      <c r="B52" s="34"/>
      <c r="C52" s="32" t="s">
        <v>32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84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101</v>
      </c>
      <c r="D54" s="104"/>
      <c r="E54" s="104"/>
      <c r="F54" s="104"/>
      <c r="G54" s="104"/>
      <c r="H54" s="104"/>
      <c r="I54" s="104"/>
      <c r="J54" s="112" t="s">
        <v>102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103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104</v>
      </c>
    </row>
    <row r="57" spans="2:47" s="7" customFormat="1" ht="24.95" customHeight="1" x14ac:dyDescent="0.3">
      <c r="B57" s="115"/>
      <c r="C57" s="116"/>
      <c r="D57" s="117" t="s">
        <v>149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423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 x14ac:dyDescent="0.3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 x14ac:dyDescent="0.3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 x14ac:dyDescent="0.3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 x14ac:dyDescent="0.3">
      <c r="B65" s="34"/>
      <c r="C65" s="54" t="s">
        <v>107</v>
      </c>
      <c r="L65" s="34"/>
    </row>
    <row r="66" spans="2:63" s="1" customFormat="1" ht="6.95" customHeight="1" x14ac:dyDescent="0.3">
      <c r="B66" s="34"/>
      <c r="L66" s="34"/>
    </row>
    <row r="67" spans="2:63" s="1" customFormat="1" ht="14.45" customHeight="1" x14ac:dyDescent="0.3">
      <c r="B67" s="34"/>
      <c r="C67" s="56" t="s">
        <v>18</v>
      </c>
      <c r="L67" s="34"/>
    </row>
    <row r="68" spans="2:63" s="1" customFormat="1" ht="16.5" customHeight="1" x14ac:dyDescent="0.3">
      <c r="B68" s="34"/>
      <c r="E68" s="285" t="str">
        <f>E7</f>
        <v>Stavební úpravy 2.ZŠ Husitská - Dodávka - aula</v>
      </c>
      <c r="F68" s="286"/>
      <c r="G68" s="286"/>
      <c r="H68" s="286"/>
      <c r="L68" s="34"/>
    </row>
    <row r="69" spans="2:63" s="1" customFormat="1" ht="14.45" customHeight="1" x14ac:dyDescent="0.3">
      <c r="B69" s="34"/>
      <c r="C69" s="56" t="s">
        <v>98</v>
      </c>
      <c r="L69" s="34"/>
    </row>
    <row r="70" spans="2:63" s="1" customFormat="1" ht="17.25" customHeight="1" x14ac:dyDescent="0.3">
      <c r="B70" s="34"/>
      <c r="E70" s="252" t="str">
        <f>E9</f>
        <v>4 - Bezbariérovost</v>
      </c>
      <c r="F70" s="287"/>
      <c r="G70" s="287"/>
      <c r="H70" s="287"/>
      <c r="L70" s="34"/>
    </row>
    <row r="71" spans="2:63" s="1" customFormat="1" ht="6.95" customHeight="1" x14ac:dyDescent="0.3">
      <c r="B71" s="34"/>
      <c r="L71" s="34"/>
    </row>
    <row r="72" spans="2:63" s="1" customFormat="1" ht="18" customHeight="1" x14ac:dyDescent="0.3">
      <c r="B72" s="34"/>
      <c r="C72" s="56" t="s">
        <v>22</v>
      </c>
      <c r="F72" s="127" t="str">
        <f>F12</f>
        <v>Nová Paka</v>
      </c>
      <c r="I72" s="56" t="s">
        <v>24</v>
      </c>
      <c r="J72" s="60" t="str">
        <f>IF(J12="","",J12)</f>
        <v>30. 1. 2017</v>
      </c>
      <c r="L72" s="34"/>
    </row>
    <row r="73" spans="2:63" s="1" customFormat="1" ht="6.95" customHeight="1" x14ac:dyDescent="0.3">
      <c r="B73" s="34"/>
      <c r="L73" s="34"/>
    </row>
    <row r="74" spans="2:63" s="1" customFormat="1" ht="15" x14ac:dyDescent="0.3">
      <c r="B74" s="34"/>
      <c r="C74" s="56" t="s">
        <v>28</v>
      </c>
      <c r="F74" s="127" t="str">
        <f>E15</f>
        <v>ZŠ Nová Paka, Husitská 1695</v>
      </c>
      <c r="I74" s="56" t="s">
        <v>34</v>
      </c>
      <c r="J74" s="127" t="str">
        <f>E21</f>
        <v>Ateliér ADIP, Střelecká 437, Hradec Králové</v>
      </c>
      <c r="L74" s="34"/>
    </row>
    <row r="75" spans="2:63" s="1" customFormat="1" ht="14.45" customHeight="1" x14ac:dyDescent="0.3">
      <c r="B75" s="34"/>
      <c r="C75" s="56" t="s">
        <v>32</v>
      </c>
      <c r="F75" s="127" t="str">
        <f>IF(E18="","",E18)</f>
        <v xml:space="preserve"> </v>
      </c>
      <c r="L75" s="34"/>
    </row>
    <row r="76" spans="2:63" s="1" customFormat="1" ht="10.35" customHeight="1" x14ac:dyDescent="0.3">
      <c r="B76" s="34"/>
      <c r="L76" s="34"/>
    </row>
    <row r="77" spans="2:63" s="9" customFormat="1" ht="29.25" customHeight="1" x14ac:dyDescent="0.3">
      <c r="B77" s="128"/>
      <c r="C77" s="129" t="s">
        <v>108</v>
      </c>
      <c r="D77" s="130" t="s">
        <v>57</v>
      </c>
      <c r="E77" s="130" t="s">
        <v>53</v>
      </c>
      <c r="F77" s="130" t="s">
        <v>109</v>
      </c>
      <c r="G77" s="130" t="s">
        <v>110</v>
      </c>
      <c r="H77" s="130" t="s">
        <v>111</v>
      </c>
      <c r="I77" s="130" t="s">
        <v>112</v>
      </c>
      <c r="J77" s="130" t="s">
        <v>102</v>
      </c>
      <c r="K77" s="131" t="s">
        <v>113</v>
      </c>
      <c r="L77" s="128"/>
      <c r="M77" s="66" t="s">
        <v>114</v>
      </c>
      <c r="N77" s="67" t="s">
        <v>42</v>
      </c>
      <c r="O77" s="67" t="s">
        <v>115</v>
      </c>
      <c r="P77" s="67" t="s">
        <v>116</v>
      </c>
      <c r="Q77" s="67" t="s">
        <v>117</v>
      </c>
      <c r="R77" s="67" t="s">
        <v>118</v>
      </c>
      <c r="S77" s="67" t="s">
        <v>119</v>
      </c>
      <c r="T77" s="68" t="s">
        <v>120</v>
      </c>
    </row>
    <row r="78" spans="2:63" s="1" customFormat="1" ht="29.25" customHeight="1" x14ac:dyDescent="0.35">
      <c r="B78" s="34"/>
      <c r="C78" s="70" t="s">
        <v>103</v>
      </c>
      <c r="J78" s="132">
        <f>BK78</f>
        <v>0</v>
      </c>
      <c r="L78" s="34"/>
      <c r="M78" s="69"/>
      <c r="N78" s="61"/>
      <c r="O78" s="61"/>
      <c r="P78" s="133">
        <f>P79</f>
        <v>0</v>
      </c>
      <c r="Q78" s="61"/>
      <c r="R78" s="133">
        <f>R79</f>
        <v>0</v>
      </c>
      <c r="S78" s="61"/>
      <c r="T78" s="134">
        <f>T79</f>
        <v>0</v>
      </c>
      <c r="AT78" s="20" t="s">
        <v>71</v>
      </c>
      <c r="AU78" s="20" t="s">
        <v>104</v>
      </c>
      <c r="BK78" s="135">
        <f>BK79</f>
        <v>0</v>
      </c>
    </row>
    <row r="79" spans="2:63" s="10" customFormat="1" ht="37.35" customHeight="1" x14ac:dyDescent="0.35">
      <c r="B79" s="136"/>
      <c r="D79" s="137" t="s">
        <v>71</v>
      </c>
      <c r="E79" s="138" t="s">
        <v>126</v>
      </c>
      <c r="F79" s="138" t="s">
        <v>159</v>
      </c>
      <c r="J79" s="139">
        <f>BK79</f>
        <v>0</v>
      </c>
      <c r="L79" s="136"/>
      <c r="M79" s="140"/>
      <c r="N79" s="141"/>
      <c r="O79" s="141"/>
      <c r="P79" s="142">
        <f>P80</f>
        <v>0</v>
      </c>
      <c r="Q79" s="141"/>
      <c r="R79" s="142">
        <f>R80</f>
        <v>0</v>
      </c>
      <c r="S79" s="141"/>
      <c r="T79" s="143">
        <f>T80</f>
        <v>0</v>
      </c>
      <c r="AR79" s="137" t="s">
        <v>83</v>
      </c>
      <c r="AT79" s="144" t="s">
        <v>71</v>
      </c>
      <c r="AU79" s="144" t="s">
        <v>72</v>
      </c>
      <c r="AY79" s="137" t="s">
        <v>123</v>
      </c>
      <c r="BK79" s="145">
        <f>BK80</f>
        <v>0</v>
      </c>
    </row>
    <row r="80" spans="2:63" s="10" customFormat="1" ht="19.899999999999999" customHeight="1" x14ac:dyDescent="0.3">
      <c r="B80" s="136"/>
      <c r="D80" s="137" t="s">
        <v>71</v>
      </c>
      <c r="E80" s="146" t="s">
        <v>424</v>
      </c>
      <c r="F80" s="146" t="s">
        <v>425</v>
      </c>
      <c r="J80" s="147">
        <f>BK80</f>
        <v>0</v>
      </c>
      <c r="L80" s="136"/>
      <c r="M80" s="140"/>
      <c r="N80" s="141"/>
      <c r="O80" s="141"/>
      <c r="P80" s="142">
        <f>P81</f>
        <v>0</v>
      </c>
      <c r="Q80" s="141"/>
      <c r="R80" s="142">
        <f>R81</f>
        <v>0</v>
      </c>
      <c r="S80" s="141"/>
      <c r="T80" s="143">
        <f>T81</f>
        <v>0</v>
      </c>
      <c r="AR80" s="137" t="s">
        <v>83</v>
      </c>
      <c r="AT80" s="144" t="s">
        <v>71</v>
      </c>
      <c r="AU80" s="144" t="s">
        <v>11</v>
      </c>
      <c r="AY80" s="137" t="s">
        <v>123</v>
      </c>
      <c r="BK80" s="145">
        <f>BK81</f>
        <v>0</v>
      </c>
    </row>
    <row r="81" spans="2:65" s="1" customFormat="1" ht="16.5" customHeight="1" x14ac:dyDescent="0.3">
      <c r="B81" s="148"/>
      <c r="C81" s="149" t="s">
        <v>11</v>
      </c>
      <c r="D81" s="149" t="s">
        <v>126</v>
      </c>
      <c r="E81" s="150" t="s">
        <v>426</v>
      </c>
      <c r="F81" s="151" t="s">
        <v>427</v>
      </c>
      <c r="G81" s="152" t="s">
        <v>143</v>
      </c>
      <c r="H81" s="153">
        <v>1</v>
      </c>
      <c r="I81" s="154"/>
      <c r="J81" s="154">
        <f>ROUND(I81*H81,0)</f>
        <v>0</v>
      </c>
      <c r="K81" s="151" t="s">
        <v>5</v>
      </c>
      <c r="L81" s="155"/>
      <c r="M81" s="156" t="s">
        <v>5</v>
      </c>
      <c r="N81" s="161" t="s">
        <v>43</v>
      </c>
      <c r="O81" s="162">
        <v>0</v>
      </c>
      <c r="P81" s="162">
        <f>O81*H81</f>
        <v>0</v>
      </c>
      <c r="Q81" s="162">
        <v>0</v>
      </c>
      <c r="R81" s="162">
        <f>Q81*H81</f>
        <v>0</v>
      </c>
      <c r="S81" s="162">
        <v>0</v>
      </c>
      <c r="T81" s="163">
        <f>S81*H81</f>
        <v>0</v>
      </c>
      <c r="AR81" s="20" t="s">
        <v>166</v>
      </c>
      <c r="AT81" s="20" t="s">
        <v>126</v>
      </c>
      <c r="AU81" s="20" t="s">
        <v>80</v>
      </c>
      <c r="AY81" s="20" t="s">
        <v>123</v>
      </c>
      <c r="BE81" s="160">
        <f>IF(N81="základní",J81,0)</f>
        <v>0</v>
      </c>
      <c r="BF81" s="160">
        <f>IF(N81="snížená",J81,0)</f>
        <v>0</v>
      </c>
      <c r="BG81" s="160">
        <f>IF(N81="zákl. přenesená",J81,0)</f>
        <v>0</v>
      </c>
      <c r="BH81" s="160">
        <f>IF(N81="sníž. přenesená",J81,0)</f>
        <v>0</v>
      </c>
      <c r="BI81" s="160">
        <f>IF(N81="nulová",J81,0)</f>
        <v>0</v>
      </c>
      <c r="BJ81" s="20" t="s">
        <v>11</v>
      </c>
      <c r="BK81" s="160">
        <f>ROUND(I81*H81,0)</f>
        <v>0</v>
      </c>
      <c r="BL81" s="20" t="s">
        <v>167</v>
      </c>
      <c r="BM81" s="20" t="s">
        <v>428</v>
      </c>
    </row>
    <row r="82" spans="2:65" s="1" customFormat="1" ht="6.95" customHeight="1" x14ac:dyDescent="0.3"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34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71" activePane="bottomLeft" state="frozen"/>
      <selection pane="bottomLeft" activeCell="I89" sqref="I8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92</v>
      </c>
      <c r="G1" s="288" t="s">
        <v>93</v>
      </c>
      <c r="H1" s="288"/>
      <c r="I1" s="13"/>
      <c r="J1" s="93" t="s">
        <v>94</v>
      </c>
      <c r="K1" s="14" t="s">
        <v>95</v>
      </c>
      <c r="L1" s="93" t="s">
        <v>96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74" t="s">
        <v>8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20" t="s">
        <v>91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80</v>
      </c>
    </row>
    <row r="4" spans="1:70" ht="36.950000000000003" customHeight="1" x14ac:dyDescent="0.3">
      <c r="B4" s="24"/>
      <c r="C4" s="25"/>
      <c r="D4" s="26" t="s">
        <v>97</v>
      </c>
      <c r="E4" s="25"/>
      <c r="F4" s="25"/>
      <c r="G4" s="25"/>
      <c r="H4" s="25"/>
      <c r="I4" s="25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289" t="str">
        <f>'Rekapitulace stavby'!K6</f>
        <v>Stavební úpravy 2.ZŠ Husitská - Dodávka - aula</v>
      </c>
      <c r="F7" s="290"/>
      <c r="G7" s="290"/>
      <c r="H7" s="290"/>
      <c r="I7" s="25"/>
      <c r="J7" s="25"/>
      <c r="K7" s="27"/>
    </row>
    <row r="8" spans="1:70" s="1" customFormat="1" ht="15" x14ac:dyDescent="0.3">
      <c r="B8" s="34"/>
      <c r="C8" s="35"/>
      <c r="D8" s="32" t="s">
        <v>98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291" t="s">
        <v>429</v>
      </c>
      <c r="F9" s="292"/>
      <c r="G9" s="292"/>
      <c r="H9" s="292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20</v>
      </c>
      <c r="E11" s="35"/>
      <c r="F11" s="30" t="s">
        <v>5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30. 1. 2017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28</v>
      </c>
      <c r="E14" s="35"/>
      <c r="F14" s="35"/>
      <c r="G14" s="35"/>
      <c r="H14" s="35"/>
      <c r="I14" s="32" t="s">
        <v>29</v>
      </c>
      <c r="J14" s="30" t="s">
        <v>5</v>
      </c>
      <c r="K14" s="38"/>
    </row>
    <row r="15" spans="1:70" s="1" customFormat="1" ht="18" customHeight="1" x14ac:dyDescent="0.3">
      <c r="B15" s="34"/>
      <c r="C15" s="35"/>
      <c r="D15" s="35"/>
      <c r="E15" s="30" t="s">
        <v>30</v>
      </c>
      <c r="F15" s="35"/>
      <c r="G15" s="35"/>
      <c r="H15" s="35"/>
      <c r="I15" s="32" t="s">
        <v>31</v>
      </c>
      <c r="J15" s="30" t="s">
        <v>5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32</v>
      </c>
      <c r="E17" s="35"/>
      <c r="F17" s="35"/>
      <c r="G17" s="35"/>
      <c r="H17" s="35"/>
      <c r="I17" s="32" t="s">
        <v>29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31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34</v>
      </c>
      <c r="E20" s="35"/>
      <c r="F20" s="35"/>
      <c r="G20" s="35"/>
      <c r="H20" s="35"/>
      <c r="I20" s="32" t="s">
        <v>29</v>
      </c>
      <c r="J20" s="30" t="s">
        <v>5</v>
      </c>
      <c r="K20" s="38"/>
    </row>
    <row r="21" spans="2:11" s="1" customFormat="1" ht="18" customHeight="1" x14ac:dyDescent="0.3">
      <c r="B21" s="34"/>
      <c r="C21" s="35"/>
      <c r="D21" s="35"/>
      <c r="E21" s="30" t="s">
        <v>35</v>
      </c>
      <c r="F21" s="35"/>
      <c r="G21" s="35"/>
      <c r="H21" s="35"/>
      <c r="I21" s="32" t="s">
        <v>31</v>
      </c>
      <c r="J21" s="30" t="s">
        <v>5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37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280" t="s">
        <v>5</v>
      </c>
      <c r="F24" s="280"/>
      <c r="G24" s="280"/>
      <c r="H24" s="280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38</v>
      </c>
      <c r="E27" s="35"/>
      <c r="F27" s="35"/>
      <c r="G27" s="35"/>
      <c r="H27" s="35"/>
      <c r="I27" s="35"/>
      <c r="J27" s="101">
        <f>ROUND(J86,0)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39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2">
        <f>ROUND(SUM(BE86:BE105), 0)</f>
        <v>0</v>
      </c>
      <c r="G30" s="35"/>
      <c r="H30" s="35"/>
      <c r="I30" s="103">
        <v>0.21</v>
      </c>
      <c r="J30" s="102">
        <f>ROUND(ROUND((SUM(BE86:BE105)),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2">
        <f>ROUND(SUM(BF86:BF105), 0)</f>
        <v>0</v>
      </c>
      <c r="G31" s="35"/>
      <c r="H31" s="35"/>
      <c r="I31" s="103">
        <v>0.15</v>
      </c>
      <c r="J31" s="102">
        <f>ROUND(ROUND((SUM(BF86:BF105)),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2">
        <f>ROUND(SUM(BG86:BG105), 0)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2">
        <f>ROUND(SUM(BH86:BH105), 0)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2">
        <f>ROUND(SUM(BI86:BI105), 0)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48</v>
      </c>
      <c r="E36" s="64"/>
      <c r="F36" s="64"/>
      <c r="G36" s="106" t="s">
        <v>49</v>
      </c>
      <c r="H36" s="107" t="s">
        <v>50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100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18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289" t="str">
        <f>E7</f>
        <v>Stavební úpravy 2.ZŠ Husitská - Dodávka - aula</v>
      </c>
      <c r="F45" s="290"/>
      <c r="G45" s="290"/>
      <c r="H45" s="290"/>
      <c r="I45" s="35"/>
      <c r="J45" s="35"/>
      <c r="K45" s="38"/>
    </row>
    <row r="46" spans="2:11" s="1" customFormat="1" ht="14.45" customHeight="1" x14ac:dyDescent="0.3">
      <c r="B46" s="34"/>
      <c r="C46" s="32" t="s">
        <v>98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291" t="str">
        <f>E9</f>
        <v>5 - Vedlejší náklady</v>
      </c>
      <c r="F47" s="292"/>
      <c r="G47" s="292"/>
      <c r="H47" s="292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22</v>
      </c>
      <c r="D49" s="35"/>
      <c r="E49" s="35"/>
      <c r="F49" s="30" t="str">
        <f>F12</f>
        <v>Nová Paka</v>
      </c>
      <c r="G49" s="35"/>
      <c r="H49" s="35"/>
      <c r="I49" s="32" t="s">
        <v>24</v>
      </c>
      <c r="J49" s="95" t="str">
        <f>IF(J12="","",J12)</f>
        <v>30. 1. 2017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28</v>
      </c>
      <c r="D51" s="35"/>
      <c r="E51" s="35"/>
      <c r="F51" s="30" t="str">
        <f>E15</f>
        <v>ZŠ Nová Paka, Husitská 1695</v>
      </c>
      <c r="G51" s="35"/>
      <c r="H51" s="35"/>
      <c r="I51" s="32" t="s">
        <v>34</v>
      </c>
      <c r="J51" s="280" t="str">
        <f>E21</f>
        <v>Ateliér ADIP, Střelecká 437, Hradec Králové</v>
      </c>
      <c r="K51" s="38"/>
    </row>
    <row r="52" spans="2:47" s="1" customFormat="1" ht="14.45" customHeight="1" x14ac:dyDescent="0.3">
      <c r="B52" s="34"/>
      <c r="C52" s="32" t="s">
        <v>32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84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101</v>
      </c>
      <c r="D54" s="104"/>
      <c r="E54" s="104"/>
      <c r="F54" s="104"/>
      <c r="G54" s="104"/>
      <c r="H54" s="104"/>
      <c r="I54" s="104"/>
      <c r="J54" s="112" t="s">
        <v>102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103</v>
      </c>
      <c r="D56" s="35"/>
      <c r="E56" s="35"/>
      <c r="F56" s="35"/>
      <c r="G56" s="35"/>
      <c r="H56" s="35"/>
      <c r="I56" s="35"/>
      <c r="J56" s="101">
        <f>J86</f>
        <v>0</v>
      </c>
      <c r="K56" s="38"/>
      <c r="AU56" s="20" t="s">
        <v>104</v>
      </c>
    </row>
    <row r="57" spans="2:47" s="7" customFormat="1" ht="24.95" customHeight="1" x14ac:dyDescent="0.3">
      <c r="B57" s="115"/>
      <c r="C57" s="116"/>
      <c r="D57" s="117" t="s">
        <v>430</v>
      </c>
      <c r="E57" s="118"/>
      <c r="F57" s="118"/>
      <c r="G57" s="118"/>
      <c r="H57" s="118"/>
      <c r="I57" s="118"/>
      <c r="J57" s="119">
        <f>J87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431</v>
      </c>
      <c r="E58" s="124"/>
      <c r="F58" s="124"/>
      <c r="G58" s="124"/>
      <c r="H58" s="124"/>
      <c r="I58" s="124"/>
      <c r="J58" s="125">
        <f>J88</f>
        <v>0</v>
      </c>
      <c r="K58" s="126"/>
    </row>
    <row r="59" spans="2:47" s="8" customFormat="1" ht="19.899999999999999" customHeight="1" x14ac:dyDescent="0.3">
      <c r="B59" s="121"/>
      <c r="C59" s="122"/>
      <c r="D59" s="123" t="s">
        <v>432</v>
      </c>
      <c r="E59" s="124"/>
      <c r="F59" s="124"/>
      <c r="G59" s="124"/>
      <c r="H59" s="124"/>
      <c r="I59" s="124"/>
      <c r="J59" s="125">
        <f>J90</f>
        <v>0</v>
      </c>
      <c r="K59" s="126"/>
    </row>
    <row r="60" spans="2:47" s="8" customFormat="1" ht="19.899999999999999" customHeight="1" x14ac:dyDescent="0.3">
      <c r="B60" s="121"/>
      <c r="C60" s="122"/>
      <c r="D60" s="123" t="s">
        <v>433</v>
      </c>
      <c r="E60" s="124"/>
      <c r="F60" s="124"/>
      <c r="G60" s="124"/>
      <c r="H60" s="124"/>
      <c r="I60" s="124"/>
      <c r="J60" s="125">
        <f>J92</f>
        <v>0</v>
      </c>
      <c r="K60" s="126"/>
    </row>
    <row r="61" spans="2:47" s="8" customFormat="1" ht="19.899999999999999" customHeight="1" x14ac:dyDescent="0.3">
      <c r="B61" s="121"/>
      <c r="C61" s="122"/>
      <c r="D61" s="123" t="s">
        <v>434</v>
      </c>
      <c r="E61" s="124"/>
      <c r="F61" s="124"/>
      <c r="G61" s="124"/>
      <c r="H61" s="124"/>
      <c r="I61" s="124"/>
      <c r="J61" s="125">
        <f>J94</f>
        <v>0</v>
      </c>
      <c r="K61" s="126"/>
    </row>
    <row r="62" spans="2:47" s="8" customFormat="1" ht="19.899999999999999" customHeight="1" x14ac:dyDescent="0.3">
      <c r="B62" s="121"/>
      <c r="C62" s="122"/>
      <c r="D62" s="123" t="s">
        <v>435</v>
      </c>
      <c r="E62" s="124"/>
      <c r="F62" s="124"/>
      <c r="G62" s="124"/>
      <c r="H62" s="124"/>
      <c r="I62" s="124"/>
      <c r="J62" s="125">
        <f>J96</f>
        <v>0</v>
      </c>
      <c r="K62" s="126"/>
    </row>
    <row r="63" spans="2:47" s="8" customFormat="1" ht="19.899999999999999" customHeight="1" x14ac:dyDescent="0.3">
      <c r="B63" s="121"/>
      <c r="C63" s="122"/>
      <c r="D63" s="123" t="s">
        <v>436</v>
      </c>
      <c r="E63" s="124"/>
      <c r="F63" s="124"/>
      <c r="G63" s="124"/>
      <c r="H63" s="124"/>
      <c r="I63" s="124"/>
      <c r="J63" s="125">
        <f>J98</f>
        <v>0</v>
      </c>
      <c r="K63" s="126"/>
    </row>
    <row r="64" spans="2:47" s="8" customFormat="1" ht="19.899999999999999" customHeight="1" x14ac:dyDescent="0.3">
      <c r="B64" s="121"/>
      <c r="C64" s="122"/>
      <c r="D64" s="123" t="s">
        <v>437</v>
      </c>
      <c r="E64" s="124"/>
      <c r="F64" s="124"/>
      <c r="G64" s="124"/>
      <c r="H64" s="124"/>
      <c r="I64" s="124"/>
      <c r="J64" s="125">
        <f>J100</f>
        <v>0</v>
      </c>
      <c r="K64" s="126"/>
    </row>
    <row r="65" spans="2:12" s="8" customFormat="1" ht="19.899999999999999" customHeight="1" x14ac:dyDescent="0.3">
      <c r="B65" s="121"/>
      <c r="C65" s="122"/>
      <c r="D65" s="123" t="s">
        <v>438</v>
      </c>
      <c r="E65" s="124"/>
      <c r="F65" s="124"/>
      <c r="G65" s="124"/>
      <c r="H65" s="124"/>
      <c r="I65" s="124"/>
      <c r="J65" s="125">
        <f>J102</f>
        <v>0</v>
      </c>
      <c r="K65" s="126"/>
    </row>
    <row r="66" spans="2:12" s="8" customFormat="1" ht="19.899999999999999" customHeight="1" x14ac:dyDescent="0.3">
      <c r="B66" s="121"/>
      <c r="C66" s="122"/>
      <c r="D66" s="123" t="s">
        <v>439</v>
      </c>
      <c r="E66" s="124"/>
      <c r="F66" s="124"/>
      <c r="G66" s="124"/>
      <c r="H66" s="124"/>
      <c r="I66" s="124"/>
      <c r="J66" s="125">
        <f>J104</f>
        <v>0</v>
      </c>
      <c r="K66" s="126"/>
    </row>
    <row r="67" spans="2:12" s="1" customFormat="1" ht="21.75" customHeight="1" x14ac:dyDescent="0.3">
      <c r="B67" s="34"/>
      <c r="C67" s="35"/>
      <c r="D67" s="35"/>
      <c r="E67" s="35"/>
      <c r="F67" s="35"/>
      <c r="G67" s="35"/>
      <c r="H67" s="35"/>
      <c r="I67" s="35"/>
      <c r="J67" s="35"/>
      <c r="K67" s="38"/>
    </row>
    <row r="68" spans="2:12" s="1" customFormat="1" ht="6.95" customHeight="1" x14ac:dyDescent="0.3">
      <c r="B68" s="49"/>
      <c r="C68" s="50"/>
      <c r="D68" s="50"/>
      <c r="E68" s="50"/>
      <c r="F68" s="50"/>
      <c r="G68" s="50"/>
      <c r="H68" s="50"/>
      <c r="I68" s="50"/>
      <c r="J68" s="50"/>
      <c r="K68" s="51"/>
    </row>
    <row r="72" spans="2:12" s="1" customFormat="1" ht="6.95" customHeight="1" x14ac:dyDescent="0.3"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34"/>
    </row>
    <row r="73" spans="2:12" s="1" customFormat="1" ht="36.950000000000003" customHeight="1" x14ac:dyDescent="0.3">
      <c r="B73" s="34"/>
      <c r="C73" s="54" t="s">
        <v>107</v>
      </c>
      <c r="L73" s="34"/>
    </row>
    <row r="74" spans="2:12" s="1" customFormat="1" ht="6.95" customHeight="1" x14ac:dyDescent="0.3">
      <c r="B74" s="34"/>
      <c r="L74" s="34"/>
    </row>
    <row r="75" spans="2:12" s="1" customFormat="1" ht="14.45" customHeight="1" x14ac:dyDescent="0.3">
      <c r="B75" s="34"/>
      <c r="C75" s="56" t="s">
        <v>18</v>
      </c>
      <c r="L75" s="34"/>
    </row>
    <row r="76" spans="2:12" s="1" customFormat="1" ht="16.5" customHeight="1" x14ac:dyDescent="0.3">
      <c r="B76" s="34"/>
      <c r="E76" s="285" t="str">
        <f>E7</f>
        <v>Stavební úpravy 2.ZŠ Husitská - Dodávka - aula</v>
      </c>
      <c r="F76" s="286"/>
      <c r="G76" s="286"/>
      <c r="H76" s="286"/>
      <c r="L76" s="34"/>
    </row>
    <row r="77" spans="2:12" s="1" customFormat="1" ht="14.45" customHeight="1" x14ac:dyDescent="0.3">
      <c r="B77" s="34"/>
      <c r="C77" s="56" t="s">
        <v>98</v>
      </c>
      <c r="L77" s="34"/>
    </row>
    <row r="78" spans="2:12" s="1" customFormat="1" ht="17.25" customHeight="1" x14ac:dyDescent="0.3">
      <c r="B78" s="34"/>
      <c r="E78" s="252" t="str">
        <f>E9</f>
        <v>5 - Vedlejší náklady</v>
      </c>
      <c r="F78" s="287"/>
      <c r="G78" s="287"/>
      <c r="H78" s="287"/>
      <c r="L78" s="34"/>
    </row>
    <row r="79" spans="2:12" s="1" customFormat="1" ht="6.95" customHeight="1" x14ac:dyDescent="0.3">
      <c r="B79" s="34"/>
      <c r="L79" s="34"/>
    </row>
    <row r="80" spans="2:12" s="1" customFormat="1" ht="18" customHeight="1" x14ac:dyDescent="0.3">
      <c r="B80" s="34"/>
      <c r="C80" s="56" t="s">
        <v>22</v>
      </c>
      <c r="F80" s="127" t="str">
        <f>F12</f>
        <v>Nová Paka</v>
      </c>
      <c r="I80" s="56" t="s">
        <v>24</v>
      </c>
      <c r="J80" s="60" t="str">
        <f>IF(J12="","",J12)</f>
        <v>30. 1. 2017</v>
      </c>
      <c r="L80" s="34"/>
    </row>
    <row r="81" spans="2:65" s="1" customFormat="1" ht="6.95" customHeight="1" x14ac:dyDescent="0.3">
      <c r="B81" s="34"/>
      <c r="L81" s="34"/>
    </row>
    <row r="82" spans="2:65" s="1" customFormat="1" ht="15" x14ac:dyDescent="0.3">
      <c r="B82" s="34"/>
      <c r="C82" s="56" t="s">
        <v>28</v>
      </c>
      <c r="F82" s="127" t="str">
        <f>E15</f>
        <v>ZŠ Nová Paka, Husitská 1695</v>
      </c>
      <c r="I82" s="56" t="s">
        <v>34</v>
      </c>
      <c r="J82" s="127" t="str">
        <f>E21</f>
        <v>Ateliér ADIP, Střelecká 437, Hradec Králové</v>
      </c>
      <c r="L82" s="34"/>
    </row>
    <row r="83" spans="2:65" s="1" customFormat="1" ht="14.45" customHeight="1" x14ac:dyDescent="0.3">
      <c r="B83" s="34"/>
      <c r="C83" s="56" t="s">
        <v>32</v>
      </c>
      <c r="F83" s="127" t="str">
        <f>IF(E18="","",E18)</f>
        <v xml:space="preserve"> </v>
      </c>
      <c r="L83" s="34"/>
    </row>
    <row r="84" spans="2:65" s="1" customFormat="1" ht="10.35" customHeight="1" x14ac:dyDescent="0.3">
      <c r="B84" s="34"/>
      <c r="L84" s="34"/>
    </row>
    <row r="85" spans="2:65" s="9" customFormat="1" ht="29.25" customHeight="1" x14ac:dyDescent="0.3">
      <c r="B85" s="128"/>
      <c r="C85" s="129" t="s">
        <v>108</v>
      </c>
      <c r="D85" s="130" t="s">
        <v>57</v>
      </c>
      <c r="E85" s="130" t="s">
        <v>53</v>
      </c>
      <c r="F85" s="130" t="s">
        <v>109</v>
      </c>
      <c r="G85" s="130" t="s">
        <v>110</v>
      </c>
      <c r="H85" s="130" t="s">
        <v>111</v>
      </c>
      <c r="I85" s="130" t="s">
        <v>112</v>
      </c>
      <c r="J85" s="130" t="s">
        <v>102</v>
      </c>
      <c r="K85" s="131" t="s">
        <v>113</v>
      </c>
      <c r="L85" s="128"/>
      <c r="M85" s="66" t="s">
        <v>114</v>
      </c>
      <c r="N85" s="67" t="s">
        <v>42</v>
      </c>
      <c r="O85" s="67" t="s">
        <v>115</v>
      </c>
      <c r="P85" s="67" t="s">
        <v>116</v>
      </c>
      <c r="Q85" s="67" t="s">
        <v>117</v>
      </c>
      <c r="R85" s="67" t="s">
        <v>118</v>
      </c>
      <c r="S85" s="67" t="s">
        <v>119</v>
      </c>
      <c r="T85" s="68" t="s">
        <v>120</v>
      </c>
    </row>
    <row r="86" spans="2:65" s="1" customFormat="1" ht="29.25" customHeight="1" x14ac:dyDescent="0.35">
      <c r="B86" s="34"/>
      <c r="C86" s="70" t="s">
        <v>103</v>
      </c>
      <c r="J86" s="132">
        <f>BK86</f>
        <v>0</v>
      </c>
      <c r="L86" s="34"/>
      <c r="M86" s="69"/>
      <c r="N86" s="61"/>
      <c r="O86" s="61"/>
      <c r="P86" s="133">
        <f>P87</f>
        <v>0</v>
      </c>
      <c r="Q86" s="61"/>
      <c r="R86" s="133">
        <f>R87</f>
        <v>0</v>
      </c>
      <c r="S86" s="61"/>
      <c r="T86" s="134">
        <f>T87</f>
        <v>0</v>
      </c>
      <c r="AT86" s="20" t="s">
        <v>71</v>
      </c>
      <c r="AU86" s="20" t="s">
        <v>104</v>
      </c>
      <c r="BK86" s="135">
        <f>BK87</f>
        <v>0</v>
      </c>
    </row>
    <row r="87" spans="2:65" s="10" customFormat="1" ht="37.35" customHeight="1" x14ac:dyDescent="0.35">
      <c r="B87" s="136"/>
      <c r="D87" s="137" t="s">
        <v>71</v>
      </c>
      <c r="E87" s="138" t="s">
        <v>440</v>
      </c>
      <c r="F87" s="138" t="s">
        <v>441</v>
      </c>
      <c r="J87" s="139">
        <f>BK87</f>
        <v>0</v>
      </c>
      <c r="L87" s="136"/>
      <c r="M87" s="140"/>
      <c r="N87" s="141"/>
      <c r="O87" s="141"/>
      <c r="P87" s="142">
        <f>P88+P90+P92+P94+P96+P98+P100+P102+P104</f>
        <v>0</v>
      </c>
      <c r="Q87" s="141"/>
      <c r="R87" s="142">
        <f>R88+R90+R92+R94+R96+R98+R100+R102+R104</f>
        <v>0</v>
      </c>
      <c r="S87" s="141"/>
      <c r="T87" s="143">
        <f>T88+T90+T92+T94+T96+T98+T100+T102+T104</f>
        <v>0</v>
      </c>
      <c r="AR87" s="137" t="s">
        <v>89</v>
      </c>
      <c r="AT87" s="144" t="s">
        <v>71</v>
      </c>
      <c r="AU87" s="144" t="s">
        <v>72</v>
      </c>
      <c r="AY87" s="137" t="s">
        <v>123</v>
      </c>
      <c r="BK87" s="145">
        <f>BK88+BK90+BK92+BK94+BK96+BK98+BK100+BK102+BK104</f>
        <v>0</v>
      </c>
    </row>
    <row r="88" spans="2:65" s="10" customFormat="1" ht="19.899999999999999" customHeight="1" x14ac:dyDescent="0.3">
      <c r="B88" s="136"/>
      <c r="D88" s="137" t="s">
        <v>71</v>
      </c>
      <c r="E88" s="146" t="s">
        <v>442</v>
      </c>
      <c r="F88" s="146" t="s">
        <v>443</v>
      </c>
      <c r="J88" s="147">
        <f>BK88</f>
        <v>0</v>
      </c>
      <c r="L88" s="136"/>
      <c r="M88" s="140"/>
      <c r="N88" s="141"/>
      <c r="O88" s="141"/>
      <c r="P88" s="142">
        <f>P89</f>
        <v>0</v>
      </c>
      <c r="Q88" s="141"/>
      <c r="R88" s="142">
        <f>R89</f>
        <v>0</v>
      </c>
      <c r="S88" s="141"/>
      <c r="T88" s="143">
        <f>T89</f>
        <v>0</v>
      </c>
      <c r="AR88" s="137" t="s">
        <v>89</v>
      </c>
      <c r="AT88" s="144" t="s">
        <v>71</v>
      </c>
      <c r="AU88" s="144" t="s">
        <v>11</v>
      </c>
      <c r="AY88" s="137" t="s">
        <v>123</v>
      </c>
      <c r="BK88" s="145">
        <f>BK89</f>
        <v>0</v>
      </c>
    </row>
    <row r="89" spans="2:65" s="1" customFormat="1" ht="25.5" customHeight="1" x14ac:dyDescent="0.3">
      <c r="B89" s="148"/>
      <c r="C89" s="164" t="s">
        <v>11</v>
      </c>
      <c r="D89" s="164" t="s">
        <v>444</v>
      </c>
      <c r="E89" s="165" t="s">
        <v>445</v>
      </c>
      <c r="F89" s="166" t="s">
        <v>707</v>
      </c>
      <c r="G89" s="167" t="s">
        <v>446</v>
      </c>
      <c r="H89" s="168">
        <v>1</v>
      </c>
      <c r="I89" s="169"/>
      <c r="J89" s="169">
        <f>ROUND(I89*H89,0)</f>
        <v>0</v>
      </c>
      <c r="K89" s="166" t="s">
        <v>447</v>
      </c>
      <c r="L89" s="34"/>
      <c r="M89" s="170" t="s">
        <v>5</v>
      </c>
      <c r="N89" s="171" t="s">
        <v>43</v>
      </c>
      <c r="O89" s="158">
        <v>0</v>
      </c>
      <c r="P89" s="158">
        <f>O89*H89</f>
        <v>0</v>
      </c>
      <c r="Q89" s="158">
        <v>0</v>
      </c>
      <c r="R89" s="158">
        <f>Q89*H89</f>
        <v>0</v>
      </c>
      <c r="S89" s="158">
        <v>0</v>
      </c>
      <c r="T89" s="159">
        <f>S89*H89</f>
        <v>0</v>
      </c>
      <c r="AR89" s="20" t="s">
        <v>448</v>
      </c>
      <c r="AT89" s="20" t="s">
        <v>444</v>
      </c>
      <c r="AU89" s="20" t="s">
        <v>80</v>
      </c>
      <c r="AY89" s="20" t="s">
        <v>123</v>
      </c>
      <c r="BE89" s="160">
        <f>IF(N89="základní",J89,0)</f>
        <v>0</v>
      </c>
      <c r="BF89" s="160">
        <f>IF(N89="snížená",J89,0)</f>
        <v>0</v>
      </c>
      <c r="BG89" s="160">
        <f>IF(N89="zákl. přenesená",J89,0)</f>
        <v>0</v>
      </c>
      <c r="BH89" s="160">
        <f>IF(N89="sníž. přenesená",J89,0)</f>
        <v>0</v>
      </c>
      <c r="BI89" s="160">
        <f>IF(N89="nulová",J89,0)</f>
        <v>0</v>
      </c>
      <c r="BJ89" s="20" t="s">
        <v>11</v>
      </c>
      <c r="BK89" s="160">
        <f>ROUND(I89*H89,0)</f>
        <v>0</v>
      </c>
      <c r="BL89" s="20" t="s">
        <v>448</v>
      </c>
      <c r="BM89" s="20" t="s">
        <v>449</v>
      </c>
    </row>
    <row r="90" spans="2:65" s="10" customFormat="1" ht="29.85" customHeight="1" x14ac:dyDescent="0.3">
      <c r="B90" s="136"/>
      <c r="D90" s="137" t="s">
        <v>71</v>
      </c>
      <c r="E90" s="146" t="s">
        <v>450</v>
      </c>
      <c r="F90" s="146" t="s">
        <v>451</v>
      </c>
      <c r="J90" s="147">
        <f>BK90</f>
        <v>0</v>
      </c>
      <c r="L90" s="136"/>
      <c r="M90" s="140"/>
      <c r="N90" s="141"/>
      <c r="O90" s="141"/>
      <c r="P90" s="142">
        <f>P91</f>
        <v>0</v>
      </c>
      <c r="Q90" s="141"/>
      <c r="R90" s="142">
        <f>R91</f>
        <v>0</v>
      </c>
      <c r="S90" s="141"/>
      <c r="T90" s="143">
        <f>T91</f>
        <v>0</v>
      </c>
      <c r="AR90" s="137" t="s">
        <v>89</v>
      </c>
      <c r="AT90" s="144" t="s">
        <v>71</v>
      </c>
      <c r="AU90" s="144" t="s">
        <v>11</v>
      </c>
      <c r="AY90" s="137" t="s">
        <v>123</v>
      </c>
      <c r="BK90" s="145">
        <f>BK91</f>
        <v>0</v>
      </c>
    </row>
    <row r="91" spans="2:65" s="1" customFormat="1" ht="16.5" customHeight="1" x14ac:dyDescent="0.3">
      <c r="B91" s="148"/>
      <c r="C91" s="164" t="s">
        <v>80</v>
      </c>
      <c r="D91" s="164" t="s">
        <v>444</v>
      </c>
      <c r="E91" s="165" t="s">
        <v>452</v>
      </c>
      <c r="F91" s="166" t="s">
        <v>451</v>
      </c>
      <c r="G91" s="167" t="s">
        <v>446</v>
      </c>
      <c r="H91" s="168">
        <v>1</v>
      </c>
      <c r="I91" s="169"/>
      <c r="J91" s="169">
        <f>ROUND(I91*H91,0)</f>
        <v>0</v>
      </c>
      <c r="K91" s="166" t="s">
        <v>447</v>
      </c>
      <c r="L91" s="34"/>
      <c r="M91" s="170" t="s">
        <v>5</v>
      </c>
      <c r="N91" s="171" t="s">
        <v>43</v>
      </c>
      <c r="O91" s="158">
        <v>0</v>
      </c>
      <c r="P91" s="158">
        <f>O91*H91</f>
        <v>0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AR91" s="20" t="s">
        <v>448</v>
      </c>
      <c r="AT91" s="20" t="s">
        <v>444</v>
      </c>
      <c r="AU91" s="20" t="s">
        <v>80</v>
      </c>
      <c r="AY91" s="20" t="s">
        <v>123</v>
      </c>
      <c r="BE91" s="160">
        <f>IF(N91="základní",J91,0)</f>
        <v>0</v>
      </c>
      <c r="BF91" s="160">
        <f>IF(N91="snížená",J91,0)</f>
        <v>0</v>
      </c>
      <c r="BG91" s="160">
        <f>IF(N91="zákl. přenesená",J91,0)</f>
        <v>0</v>
      </c>
      <c r="BH91" s="160">
        <f>IF(N91="sníž. přenesená",J91,0)</f>
        <v>0</v>
      </c>
      <c r="BI91" s="160">
        <f>IF(N91="nulová",J91,0)</f>
        <v>0</v>
      </c>
      <c r="BJ91" s="20" t="s">
        <v>11</v>
      </c>
      <c r="BK91" s="160">
        <f>ROUND(I91*H91,0)</f>
        <v>0</v>
      </c>
      <c r="BL91" s="20" t="s">
        <v>448</v>
      </c>
      <c r="BM91" s="20" t="s">
        <v>453</v>
      </c>
    </row>
    <row r="92" spans="2:65" s="10" customFormat="1" ht="29.85" customHeight="1" x14ac:dyDescent="0.3">
      <c r="B92" s="136"/>
      <c r="D92" s="137" t="s">
        <v>71</v>
      </c>
      <c r="E92" s="146" t="s">
        <v>454</v>
      </c>
      <c r="F92" s="146" t="s">
        <v>455</v>
      </c>
      <c r="J92" s="147">
        <f>BK92</f>
        <v>0</v>
      </c>
      <c r="L92" s="136"/>
      <c r="M92" s="140"/>
      <c r="N92" s="141"/>
      <c r="O92" s="141"/>
      <c r="P92" s="142">
        <f>P93</f>
        <v>0</v>
      </c>
      <c r="Q92" s="141"/>
      <c r="R92" s="142">
        <f>R93</f>
        <v>0</v>
      </c>
      <c r="S92" s="141"/>
      <c r="T92" s="143">
        <f>T93</f>
        <v>0</v>
      </c>
      <c r="AR92" s="137" t="s">
        <v>89</v>
      </c>
      <c r="AT92" s="144" t="s">
        <v>71</v>
      </c>
      <c r="AU92" s="144" t="s">
        <v>11</v>
      </c>
      <c r="AY92" s="137" t="s">
        <v>123</v>
      </c>
      <c r="BK92" s="145">
        <f>BK93</f>
        <v>0</v>
      </c>
    </row>
    <row r="93" spans="2:65" s="1" customFormat="1" ht="16.5" customHeight="1" x14ac:dyDescent="0.3">
      <c r="B93" s="148"/>
      <c r="C93" s="164" t="s">
        <v>83</v>
      </c>
      <c r="D93" s="164" t="s">
        <v>444</v>
      </c>
      <c r="E93" s="165" t="s">
        <v>456</v>
      </c>
      <c r="F93" s="166" t="s">
        <v>455</v>
      </c>
      <c r="G93" s="167" t="s">
        <v>446</v>
      </c>
      <c r="H93" s="168">
        <v>1</v>
      </c>
      <c r="I93" s="169"/>
      <c r="J93" s="169">
        <f>ROUND(I93*H93,0)</f>
        <v>0</v>
      </c>
      <c r="K93" s="166" t="s">
        <v>447</v>
      </c>
      <c r="L93" s="34"/>
      <c r="M93" s="170" t="s">
        <v>5</v>
      </c>
      <c r="N93" s="171" t="s">
        <v>43</v>
      </c>
      <c r="O93" s="158">
        <v>0</v>
      </c>
      <c r="P93" s="158">
        <f>O93*H93</f>
        <v>0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20" t="s">
        <v>448</v>
      </c>
      <c r="AT93" s="20" t="s">
        <v>444</v>
      </c>
      <c r="AU93" s="20" t="s">
        <v>80</v>
      </c>
      <c r="AY93" s="20" t="s">
        <v>123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20" t="s">
        <v>11</v>
      </c>
      <c r="BK93" s="160">
        <f>ROUND(I93*H93,0)</f>
        <v>0</v>
      </c>
      <c r="BL93" s="20" t="s">
        <v>448</v>
      </c>
      <c r="BM93" s="20" t="s">
        <v>457</v>
      </c>
    </row>
    <row r="94" spans="2:65" s="10" customFormat="1" ht="29.85" customHeight="1" x14ac:dyDescent="0.3">
      <c r="B94" s="136"/>
      <c r="D94" s="137" t="s">
        <v>71</v>
      </c>
      <c r="E94" s="146" t="s">
        <v>458</v>
      </c>
      <c r="F94" s="146" t="s">
        <v>459</v>
      </c>
      <c r="J94" s="147">
        <f>BK94</f>
        <v>0</v>
      </c>
      <c r="L94" s="136"/>
      <c r="M94" s="140"/>
      <c r="N94" s="141"/>
      <c r="O94" s="141"/>
      <c r="P94" s="142">
        <f>P95</f>
        <v>0</v>
      </c>
      <c r="Q94" s="141"/>
      <c r="R94" s="142">
        <f>R95</f>
        <v>0</v>
      </c>
      <c r="S94" s="141"/>
      <c r="T94" s="143">
        <f>T95</f>
        <v>0</v>
      </c>
      <c r="AR94" s="137" t="s">
        <v>89</v>
      </c>
      <c r="AT94" s="144" t="s">
        <v>71</v>
      </c>
      <c r="AU94" s="144" t="s">
        <v>11</v>
      </c>
      <c r="AY94" s="137" t="s">
        <v>123</v>
      </c>
      <c r="BK94" s="145">
        <f>BK95</f>
        <v>0</v>
      </c>
    </row>
    <row r="95" spans="2:65" s="1" customFormat="1" ht="25.5" customHeight="1" x14ac:dyDescent="0.3">
      <c r="B95" s="148"/>
      <c r="C95" s="164" t="s">
        <v>86</v>
      </c>
      <c r="D95" s="164" t="s">
        <v>444</v>
      </c>
      <c r="E95" s="165" t="s">
        <v>460</v>
      </c>
      <c r="F95" s="166" t="s">
        <v>461</v>
      </c>
      <c r="G95" s="167" t="s">
        <v>446</v>
      </c>
      <c r="H95" s="168">
        <v>1</v>
      </c>
      <c r="I95" s="169"/>
      <c r="J95" s="169">
        <f>ROUND(I95*H95,0)</f>
        <v>0</v>
      </c>
      <c r="K95" s="166" t="s">
        <v>447</v>
      </c>
      <c r="L95" s="34"/>
      <c r="M95" s="170" t="s">
        <v>5</v>
      </c>
      <c r="N95" s="171" t="s">
        <v>43</v>
      </c>
      <c r="O95" s="158">
        <v>0</v>
      </c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20" t="s">
        <v>448</v>
      </c>
      <c r="AT95" s="20" t="s">
        <v>444</v>
      </c>
      <c r="AU95" s="20" t="s">
        <v>80</v>
      </c>
      <c r="AY95" s="20" t="s">
        <v>123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20" t="s">
        <v>11</v>
      </c>
      <c r="BK95" s="160">
        <f>ROUND(I95*H95,0)</f>
        <v>0</v>
      </c>
      <c r="BL95" s="20" t="s">
        <v>448</v>
      </c>
      <c r="BM95" s="20" t="s">
        <v>462</v>
      </c>
    </row>
    <row r="96" spans="2:65" s="10" customFormat="1" ht="29.85" customHeight="1" x14ac:dyDescent="0.3">
      <c r="B96" s="136"/>
      <c r="D96" s="137" t="s">
        <v>71</v>
      </c>
      <c r="E96" s="146" t="s">
        <v>463</v>
      </c>
      <c r="F96" s="146" t="s">
        <v>464</v>
      </c>
      <c r="J96" s="147">
        <f>BK96</f>
        <v>0</v>
      </c>
      <c r="L96" s="136"/>
      <c r="M96" s="140"/>
      <c r="N96" s="141"/>
      <c r="O96" s="141"/>
      <c r="P96" s="142">
        <f>P97</f>
        <v>0</v>
      </c>
      <c r="Q96" s="141"/>
      <c r="R96" s="142">
        <f>R97</f>
        <v>0</v>
      </c>
      <c r="S96" s="141"/>
      <c r="T96" s="143">
        <f>T97</f>
        <v>0</v>
      </c>
      <c r="AR96" s="137" t="s">
        <v>89</v>
      </c>
      <c r="AT96" s="144" t="s">
        <v>71</v>
      </c>
      <c r="AU96" s="144" t="s">
        <v>11</v>
      </c>
      <c r="AY96" s="137" t="s">
        <v>123</v>
      </c>
      <c r="BK96" s="145">
        <f>BK97</f>
        <v>0</v>
      </c>
    </row>
    <row r="97" spans="2:65" s="1" customFormat="1" ht="16.5" customHeight="1" x14ac:dyDescent="0.3">
      <c r="B97" s="148"/>
      <c r="C97" s="164" t="s">
        <v>89</v>
      </c>
      <c r="D97" s="164" t="s">
        <v>444</v>
      </c>
      <c r="E97" s="165" t="s">
        <v>465</v>
      </c>
      <c r="F97" s="166" t="s">
        <v>464</v>
      </c>
      <c r="G97" s="167" t="s">
        <v>446</v>
      </c>
      <c r="H97" s="168">
        <v>1</v>
      </c>
      <c r="I97" s="169"/>
      <c r="J97" s="169">
        <f>ROUND(I97*H97,0)</f>
        <v>0</v>
      </c>
      <c r="K97" s="166" t="s">
        <v>447</v>
      </c>
      <c r="L97" s="34"/>
      <c r="M97" s="170" t="s">
        <v>5</v>
      </c>
      <c r="N97" s="171" t="s">
        <v>43</v>
      </c>
      <c r="O97" s="158">
        <v>0</v>
      </c>
      <c r="P97" s="158">
        <f>O97*H97</f>
        <v>0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20" t="s">
        <v>448</v>
      </c>
      <c r="AT97" s="20" t="s">
        <v>444</v>
      </c>
      <c r="AU97" s="20" t="s">
        <v>80</v>
      </c>
      <c r="AY97" s="20" t="s">
        <v>123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20" t="s">
        <v>11</v>
      </c>
      <c r="BK97" s="160">
        <f>ROUND(I97*H97,0)</f>
        <v>0</v>
      </c>
      <c r="BL97" s="20" t="s">
        <v>448</v>
      </c>
      <c r="BM97" s="20" t="s">
        <v>466</v>
      </c>
    </row>
    <row r="98" spans="2:65" s="10" customFormat="1" ht="29.85" customHeight="1" x14ac:dyDescent="0.3">
      <c r="B98" s="136"/>
      <c r="D98" s="137" t="s">
        <v>71</v>
      </c>
      <c r="E98" s="146" t="s">
        <v>467</v>
      </c>
      <c r="F98" s="146" t="s">
        <v>468</v>
      </c>
      <c r="J98" s="147">
        <f>BK98</f>
        <v>0</v>
      </c>
      <c r="L98" s="136"/>
      <c r="M98" s="140"/>
      <c r="N98" s="141"/>
      <c r="O98" s="141"/>
      <c r="P98" s="142">
        <f>P99</f>
        <v>0</v>
      </c>
      <c r="Q98" s="141"/>
      <c r="R98" s="142">
        <f>R99</f>
        <v>0</v>
      </c>
      <c r="S98" s="141"/>
      <c r="T98" s="143">
        <f>T99</f>
        <v>0</v>
      </c>
      <c r="AR98" s="137" t="s">
        <v>89</v>
      </c>
      <c r="AT98" s="144" t="s">
        <v>71</v>
      </c>
      <c r="AU98" s="144" t="s">
        <v>11</v>
      </c>
      <c r="AY98" s="137" t="s">
        <v>123</v>
      </c>
      <c r="BK98" s="145">
        <f>BK99</f>
        <v>0</v>
      </c>
    </row>
    <row r="99" spans="2:65" s="1" customFormat="1" ht="16.5" customHeight="1" x14ac:dyDescent="0.3">
      <c r="B99" s="148"/>
      <c r="C99" s="164" t="s">
        <v>129</v>
      </c>
      <c r="D99" s="164" t="s">
        <v>444</v>
      </c>
      <c r="E99" s="165" t="s">
        <v>469</v>
      </c>
      <c r="F99" s="166" t="s">
        <v>468</v>
      </c>
      <c r="G99" s="167" t="s">
        <v>446</v>
      </c>
      <c r="H99" s="168">
        <v>1</v>
      </c>
      <c r="I99" s="169"/>
      <c r="J99" s="169">
        <f>ROUND(I99*H99,0)</f>
        <v>0</v>
      </c>
      <c r="K99" s="166" t="s">
        <v>447</v>
      </c>
      <c r="L99" s="34"/>
      <c r="M99" s="170" t="s">
        <v>5</v>
      </c>
      <c r="N99" s="171" t="s">
        <v>43</v>
      </c>
      <c r="O99" s="158">
        <v>0</v>
      </c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20" t="s">
        <v>448</v>
      </c>
      <c r="AT99" s="20" t="s">
        <v>444</v>
      </c>
      <c r="AU99" s="20" t="s">
        <v>80</v>
      </c>
      <c r="AY99" s="20" t="s">
        <v>123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20" t="s">
        <v>11</v>
      </c>
      <c r="BK99" s="160">
        <f>ROUND(I99*H99,0)</f>
        <v>0</v>
      </c>
      <c r="BL99" s="20" t="s">
        <v>448</v>
      </c>
      <c r="BM99" s="20" t="s">
        <v>470</v>
      </c>
    </row>
    <row r="100" spans="2:65" s="10" customFormat="1" ht="29.85" customHeight="1" x14ac:dyDescent="0.3">
      <c r="B100" s="136"/>
      <c r="D100" s="137" t="s">
        <v>71</v>
      </c>
      <c r="E100" s="146" t="s">
        <v>471</v>
      </c>
      <c r="F100" s="146" t="s">
        <v>472</v>
      </c>
      <c r="J100" s="147">
        <f>BK100</f>
        <v>0</v>
      </c>
      <c r="L100" s="136"/>
      <c r="M100" s="140"/>
      <c r="N100" s="141"/>
      <c r="O100" s="141"/>
      <c r="P100" s="142">
        <f>P101</f>
        <v>0</v>
      </c>
      <c r="Q100" s="141"/>
      <c r="R100" s="142">
        <f>R101</f>
        <v>0</v>
      </c>
      <c r="S100" s="141"/>
      <c r="T100" s="143">
        <f>T101</f>
        <v>0</v>
      </c>
      <c r="AR100" s="137" t="s">
        <v>89</v>
      </c>
      <c r="AT100" s="144" t="s">
        <v>71</v>
      </c>
      <c r="AU100" s="144" t="s">
        <v>11</v>
      </c>
      <c r="AY100" s="137" t="s">
        <v>123</v>
      </c>
      <c r="BK100" s="145">
        <f>BK101</f>
        <v>0</v>
      </c>
    </row>
    <row r="101" spans="2:65" s="1" customFormat="1" ht="16.5" customHeight="1" x14ac:dyDescent="0.3">
      <c r="B101" s="148"/>
      <c r="C101" s="164" t="s">
        <v>131</v>
      </c>
      <c r="D101" s="164" t="s">
        <v>444</v>
      </c>
      <c r="E101" s="165" t="s">
        <v>473</v>
      </c>
      <c r="F101" s="166" t="s">
        <v>472</v>
      </c>
      <c r="G101" s="167" t="s">
        <v>446</v>
      </c>
      <c r="H101" s="168">
        <v>1</v>
      </c>
      <c r="I101" s="169"/>
      <c r="J101" s="169">
        <f>ROUND(I101*H101,0)</f>
        <v>0</v>
      </c>
      <c r="K101" s="166" t="s">
        <v>447</v>
      </c>
      <c r="L101" s="34"/>
      <c r="M101" s="170" t="s">
        <v>5</v>
      </c>
      <c r="N101" s="171" t="s">
        <v>43</v>
      </c>
      <c r="O101" s="158">
        <v>0</v>
      </c>
      <c r="P101" s="158">
        <f>O101*H101</f>
        <v>0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20" t="s">
        <v>448</v>
      </c>
      <c r="AT101" s="20" t="s">
        <v>444</v>
      </c>
      <c r="AU101" s="20" t="s">
        <v>80</v>
      </c>
      <c r="AY101" s="20" t="s">
        <v>123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20" t="s">
        <v>11</v>
      </c>
      <c r="BK101" s="160">
        <f>ROUND(I101*H101,0)</f>
        <v>0</v>
      </c>
      <c r="BL101" s="20" t="s">
        <v>448</v>
      </c>
      <c r="BM101" s="20" t="s">
        <v>474</v>
      </c>
    </row>
    <row r="102" spans="2:65" s="10" customFormat="1" ht="29.85" customHeight="1" x14ac:dyDescent="0.3">
      <c r="B102" s="136"/>
      <c r="D102" s="137" t="s">
        <v>71</v>
      </c>
      <c r="E102" s="146" t="s">
        <v>475</v>
      </c>
      <c r="F102" s="146" t="s">
        <v>476</v>
      </c>
      <c r="J102" s="147">
        <f>BK102</f>
        <v>0</v>
      </c>
      <c r="L102" s="136"/>
      <c r="M102" s="140"/>
      <c r="N102" s="141"/>
      <c r="O102" s="141"/>
      <c r="P102" s="142">
        <f>P103</f>
        <v>0</v>
      </c>
      <c r="Q102" s="141"/>
      <c r="R102" s="142">
        <f>R103</f>
        <v>0</v>
      </c>
      <c r="S102" s="141"/>
      <c r="T102" s="143">
        <f>T103</f>
        <v>0</v>
      </c>
      <c r="AR102" s="137" t="s">
        <v>89</v>
      </c>
      <c r="AT102" s="144" t="s">
        <v>71</v>
      </c>
      <c r="AU102" s="144" t="s">
        <v>11</v>
      </c>
      <c r="AY102" s="137" t="s">
        <v>123</v>
      </c>
      <c r="BK102" s="145">
        <f>BK103</f>
        <v>0</v>
      </c>
    </row>
    <row r="103" spans="2:65" s="1" customFormat="1" ht="16.5" customHeight="1" x14ac:dyDescent="0.3">
      <c r="B103" s="148"/>
      <c r="C103" s="164" t="s">
        <v>128</v>
      </c>
      <c r="D103" s="164" t="s">
        <v>444</v>
      </c>
      <c r="E103" s="165" t="s">
        <v>477</v>
      </c>
      <c r="F103" s="166" t="s">
        <v>478</v>
      </c>
      <c r="G103" s="167" t="s">
        <v>446</v>
      </c>
      <c r="H103" s="168">
        <v>1</v>
      </c>
      <c r="I103" s="169"/>
      <c r="J103" s="169">
        <f>ROUND(I103*H103,0)</f>
        <v>0</v>
      </c>
      <c r="K103" s="166" t="s">
        <v>447</v>
      </c>
      <c r="L103" s="34"/>
      <c r="M103" s="170" t="s">
        <v>5</v>
      </c>
      <c r="N103" s="171" t="s">
        <v>43</v>
      </c>
      <c r="O103" s="158">
        <v>0</v>
      </c>
      <c r="P103" s="158">
        <f>O103*H103</f>
        <v>0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20" t="s">
        <v>448</v>
      </c>
      <c r="AT103" s="20" t="s">
        <v>444</v>
      </c>
      <c r="AU103" s="20" t="s">
        <v>80</v>
      </c>
      <c r="AY103" s="20" t="s">
        <v>123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20" t="s">
        <v>11</v>
      </c>
      <c r="BK103" s="160">
        <f>ROUND(I103*H103,0)</f>
        <v>0</v>
      </c>
      <c r="BL103" s="20" t="s">
        <v>448</v>
      </c>
      <c r="BM103" s="20" t="s">
        <v>479</v>
      </c>
    </row>
    <row r="104" spans="2:65" s="10" customFormat="1" ht="29.85" customHeight="1" x14ac:dyDescent="0.3">
      <c r="B104" s="136"/>
      <c r="D104" s="137" t="s">
        <v>71</v>
      </c>
      <c r="E104" s="146" t="s">
        <v>480</v>
      </c>
      <c r="F104" s="146" t="s">
        <v>481</v>
      </c>
      <c r="J104" s="147">
        <f>BK104</f>
        <v>0</v>
      </c>
      <c r="L104" s="136"/>
      <c r="M104" s="140"/>
      <c r="N104" s="141"/>
      <c r="O104" s="141"/>
      <c r="P104" s="142">
        <f>P105</f>
        <v>0</v>
      </c>
      <c r="Q104" s="141"/>
      <c r="R104" s="142">
        <f>R105</f>
        <v>0</v>
      </c>
      <c r="S104" s="141"/>
      <c r="T104" s="143">
        <f>T105</f>
        <v>0</v>
      </c>
      <c r="AR104" s="137" t="s">
        <v>89</v>
      </c>
      <c r="AT104" s="144" t="s">
        <v>71</v>
      </c>
      <c r="AU104" s="144" t="s">
        <v>11</v>
      </c>
      <c r="AY104" s="137" t="s">
        <v>123</v>
      </c>
      <c r="BK104" s="145">
        <f>BK105</f>
        <v>0</v>
      </c>
    </row>
    <row r="105" spans="2:65" s="1" customFormat="1" ht="55.5" customHeight="1" x14ac:dyDescent="0.3">
      <c r="B105" s="148"/>
      <c r="C105" s="164" t="s">
        <v>134</v>
      </c>
      <c r="D105" s="164" t="s">
        <v>444</v>
      </c>
      <c r="E105" s="165" t="s">
        <v>482</v>
      </c>
      <c r="F105" s="166" t="s">
        <v>706</v>
      </c>
      <c r="G105" s="167" t="s">
        <v>446</v>
      </c>
      <c r="H105" s="168">
        <v>1</v>
      </c>
      <c r="I105" s="169"/>
      <c r="J105" s="169">
        <f>ROUND(I105*H105,0)</f>
        <v>0</v>
      </c>
      <c r="K105" s="166" t="s">
        <v>447</v>
      </c>
      <c r="L105" s="34"/>
      <c r="M105" s="170" t="s">
        <v>5</v>
      </c>
      <c r="N105" s="172" t="s">
        <v>43</v>
      </c>
      <c r="O105" s="162">
        <v>0</v>
      </c>
      <c r="P105" s="162">
        <f>O105*H105</f>
        <v>0</v>
      </c>
      <c r="Q105" s="162">
        <v>0</v>
      </c>
      <c r="R105" s="162">
        <f>Q105*H105</f>
        <v>0</v>
      </c>
      <c r="S105" s="162">
        <v>0</v>
      </c>
      <c r="T105" s="163">
        <f>S105*H105</f>
        <v>0</v>
      </c>
      <c r="AR105" s="20" t="s">
        <v>448</v>
      </c>
      <c r="AT105" s="20" t="s">
        <v>444</v>
      </c>
      <c r="AU105" s="20" t="s">
        <v>80</v>
      </c>
      <c r="AY105" s="20" t="s">
        <v>123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20" t="s">
        <v>11</v>
      </c>
      <c r="BK105" s="160">
        <f>ROUND(I105*H105,0)</f>
        <v>0</v>
      </c>
      <c r="BL105" s="20" t="s">
        <v>448</v>
      </c>
      <c r="BM105" s="20" t="s">
        <v>483</v>
      </c>
    </row>
    <row r="106" spans="2:65" s="1" customFormat="1" ht="6.95" customHeight="1" x14ac:dyDescent="0.3"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34"/>
    </row>
  </sheetData>
  <autoFilter ref="C85:K105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73" customWidth="1"/>
    <col min="2" max="2" width="1.6640625" style="173" customWidth="1"/>
    <col min="3" max="4" width="5" style="173" customWidth="1"/>
    <col min="5" max="5" width="11.6640625" style="173" customWidth="1"/>
    <col min="6" max="6" width="9.1640625" style="173" customWidth="1"/>
    <col min="7" max="7" width="5" style="173" customWidth="1"/>
    <col min="8" max="8" width="77.83203125" style="173" customWidth="1"/>
    <col min="9" max="10" width="20" style="173" customWidth="1"/>
    <col min="11" max="11" width="1.6640625" style="173" customWidth="1"/>
  </cols>
  <sheetData>
    <row r="1" spans="2:11" ht="37.5" customHeight="1" x14ac:dyDescent="0.3"/>
    <row r="2" spans="2:11" ht="7.5" customHeight="1" x14ac:dyDescent="0.3">
      <c r="B2" s="174"/>
      <c r="C2" s="175"/>
      <c r="D2" s="175"/>
      <c r="E2" s="175"/>
      <c r="F2" s="175"/>
      <c r="G2" s="175"/>
      <c r="H2" s="175"/>
      <c r="I2" s="175"/>
      <c r="J2" s="175"/>
      <c r="K2" s="176"/>
    </row>
    <row r="3" spans="2:11" s="11" customFormat="1" ht="45" customHeight="1" x14ac:dyDescent="0.3">
      <c r="B3" s="177"/>
      <c r="C3" s="294" t="s">
        <v>484</v>
      </c>
      <c r="D3" s="294"/>
      <c r="E3" s="294"/>
      <c r="F3" s="294"/>
      <c r="G3" s="294"/>
      <c r="H3" s="294"/>
      <c r="I3" s="294"/>
      <c r="J3" s="294"/>
      <c r="K3" s="178"/>
    </row>
    <row r="4" spans="2:11" ht="25.5" customHeight="1" x14ac:dyDescent="0.3">
      <c r="B4" s="179"/>
      <c r="C4" s="295" t="s">
        <v>485</v>
      </c>
      <c r="D4" s="295"/>
      <c r="E4" s="295"/>
      <c r="F4" s="295"/>
      <c r="G4" s="295"/>
      <c r="H4" s="295"/>
      <c r="I4" s="295"/>
      <c r="J4" s="295"/>
      <c r="K4" s="180"/>
    </row>
    <row r="5" spans="2:11" ht="5.25" customHeight="1" x14ac:dyDescent="0.3">
      <c r="B5" s="179"/>
      <c r="C5" s="181"/>
      <c r="D5" s="181"/>
      <c r="E5" s="181"/>
      <c r="F5" s="181"/>
      <c r="G5" s="181"/>
      <c r="H5" s="181"/>
      <c r="I5" s="181"/>
      <c r="J5" s="181"/>
      <c r="K5" s="180"/>
    </row>
    <row r="6" spans="2:11" ht="15" customHeight="1" x14ac:dyDescent="0.3">
      <c r="B6" s="179"/>
      <c r="C6" s="293" t="s">
        <v>486</v>
      </c>
      <c r="D6" s="293"/>
      <c r="E6" s="293"/>
      <c r="F6" s="293"/>
      <c r="G6" s="293"/>
      <c r="H6" s="293"/>
      <c r="I6" s="293"/>
      <c r="J6" s="293"/>
      <c r="K6" s="180"/>
    </row>
    <row r="7" spans="2:11" ht="15" customHeight="1" x14ac:dyDescent="0.3">
      <c r="B7" s="183"/>
      <c r="C7" s="293" t="s">
        <v>487</v>
      </c>
      <c r="D7" s="293"/>
      <c r="E7" s="293"/>
      <c r="F7" s="293"/>
      <c r="G7" s="293"/>
      <c r="H7" s="293"/>
      <c r="I7" s="293"/>
      <c r="J7" s="293"/>
      <c r="K7" s="180"/>
    </row>
    <row r="8" spans="2:11" ht="12.75" customHeight="1" x14ac:dyDescent="0.3">
      <c r="B8" s="183"/>
      <c r="C8" s="182"/>
      <c r="D8" s="182"/>
      <c r="E8" s="182"/>
      <c r="F8" s="182"/>
      <c r="G8" s="182"/>
      <c r="H8" s="182"/>
      <c r="I8" s="182"/>
      <c r="J8" s="182"/>
      <c r="K8" s="180"/>
    </row>
    <row r="9" spans="2:11" ht="15" customHeight="1" x14ac:dyDescent="0.3">
      <c r="B9" s="183"/>
      <c r="C9" s="293" t="s">
        <v>488</v>
      </c>
      <c r="D9" s="293"/>
      <c r="E9" s="293"/>
      <c r="F9" s="293"/>
      <c r="G9" s="293"/>
      <c r="H9" s="293"/>
      <c r="I9" s="293"/>
      <c r="J9" s="293"/>
      <c r="K9" s="180"/>
    </row>
    <row r="10" spans="2:11" ht="15" customHeight="1" x14ac:dyDescent="0.3">
      <c r="B10" s="183"/>
      <c r="C10" s="182"/>
      <c r="D10" s="293" t="s">
        <v>489</v>
      </c>
      <c r="E10" s="293"/>
      <c r="F10" s="293"/>
      <c r="G10" s="293"/>
      <c r="H10" s="293"/>
      <c r="I10" s="293"/>
      <c r="J10" s="293"/>
      <c r="K10" s="180"/>
    </row>
    <row r="11" spans="2:11" ht="15" customHeight="1" x14ac:dyDescent="0.3">
      <c r="B11" s="183"/>
      <c r="C11" s="184"/>
      <c r="D11" s="293" t="s">
        <v>490</v>
      </c>
      <c r="E11" s="293"/>
      <c r="F11" s="293"/>
      <c r="G11" s="293"/>
      <c r="H11" s="293"/>
      <c r="I11" s="293"/>
      <c r="J11" s="293"/>
      <c r="K11" s="180"/>
    </row>
    <row r="12" spans="2:11" ht="12.75" customHeight="1" x14ac:dyDescent="0.3">
      <c r="B12" s="183"/>
      <c r="C12" s="184"/>
      <c r="D12" s="184"/>
      <c r="E12" s="184"/>
      <c r="F12" s="184"/>
      <c r="G12" s="184"/>
      <c r="H12" s="184"/>
      <c r="I12" s="184"/>
      <c r="J12" s="184"/>
      <c r="K12" s="180"/>
    </row>
    <row r="13" spans="2:11" ht="15" customHeight="1" x14ac:dyDescent="0.3">
      <c r="B13" s="183"/>
      <c r="C13" s="184"/>
      <c r="D13" s="293" t="s">
        <v>491</v>
      </c>
      <c r="E13" s="293"/>
      <c r="F13" s="293"/>
      <c r="G13" s="293"/>
      <c r="H13" s="293"/>
      <c r="I13" s="293"/>
      <c r="J13" s="293"/>
      <c r="K13" s="180"/>
    </row>
    <row r="14" spans="2:11" ht="15" customHeight="1" x14ac:dyDescent="0.3">
      <c r="B14" s="183"/>
      <c r="C14" s="184"/>
      <c r="D14" s="293" t="s">
        <v>492</v>
      </c>
      <c r="E14" s="293"/>
      <c r="F14" s="293"/>
      <c r="G14" s="293"/>
      <c r="H14" s="293"/>
      <c r="I14" s="293"/>
      <c r="J14" s="293"/>
      <c r="K14" s="180"/>
    </row>
    <row r="15" spans="2:11" ht="15" customHeight="1" x14ac:dyDescent="0.3">
      <c r="B15" s="183"/>
      <c r="C15" s="184"/>
      <c r="D15" s="293" t="s">
        <v>493</v>
      </c>
      <c r="E15" s="293"/>
      <c r="F15" s="293"/>
      <c r="G15" s="293"/>
      <c r="H15" s="293"/>
      <c r="I15" s="293"/>
      <c r="J15" s="293"/>
      <c r="K15" s="180"/>
    </row>
    <row r="16" spans="2:11" ht="15" customHeight="1" x14ac:dyDescent="0.3">
      <c r="B16" s="183"/>
      <c r="C16" s="184"/>
      <c r="D16" s="184"/>
      <c r="E16" s="185" t="s">
        <v>78</v>
      </c>
      <c r="F16" s="293" t="s">
        <v>494</v>
      </c>
      <c r="G16" s="293"/>
      <c r="H16" s="293"/>
      <c r="I16" s="293"/>
      <c r="J16" s="293"/>
      <c r="K16" s="180"/>
    </row>
    <row r="17" spans="2:11" ht="15" customHeight="1" x14ac:dyDescent="0.3">
      <c r="B17" s="183"/>
      <c r="C17" s="184"/>
      <c r="D17" s="184"/>
      <c r="E17" s="185" t="s">
        <v>495</v>
      </c>
      <c r="F17" s="293" t="s">
        <v>496</v>
      </c>
      <c r="G17" s="293"/>
      <c r="H17" s="293"/>
      <c r="I17" s="293"/>
      <c r="J17" s="293"/>
      <c r="K17" s="180"/>
    </row>
    <row r="18" spans="2:11" ht="15" customHeight="1" x14ac:dyDescent="0.3">
      <c r="B18" s="183"/>
      <c r="C18" s="184"/>
      <c r="D18" s="184"/>
      <c r="E18" s="185" t="s">
        <v>497</v>
      </c>
      <c r="F18" s="293" t="s">
        <v>498</v>
      </c>
      <c r="G18" s="293"/>
      <c r="H18" s="293"/>
      <c r="I18" s="293"/>
      <c r="J18" s="293"/>
      <c r="K18" s="180"/>
    </row>
    <row r="19" spans="2:11" ht="15" customHeight="1" x14ac:dyDescent="0.3">
      <c r="B19" s="183"/>
      <c r="C19" s="184"/>
      <c r="D19" s="184"/>
      <c r="E19" s="185" t="s">
        <v>499</v>
      </c>
      <c r="F19" s="293" t="s">
        <v>500</v>
      </c>
      <c r="G19" s="293"/>
      <c r="H19" s="293"/>
      <c r="I19" s="293"/>
      <c r="J19" s="293"/>
      <c r="K19" s="180"/>
    </row>
    <row r="20" spans="2:11" ht="15" customHeight="1" x14ac:dyDescent="0.3">
      <c r="B20" s="183"/>
      <c r="C20" s="184"/>
      <c r="D20" s="184"/>
      <c r="E20" s="185" t="s">
        <v>501</v>
      </c>
      <c r="F20" s="293" t="s">
        <v>125</v>
      </c>
      <c r="G20" s="293"/>
      <c r="H20" s="293"/>
      <c r="I20" s="293"/>
      <c r="J20" s="293"/>
      <c r="K20" s="180"/>
    </row>
    <row r="21" spans="2:11" ht="15" customHeight="1" x14ac:dyDescent="0.3">
      <c r="B21" s="183"/>
      <c r="C21" s="184"/>
      <c r="D21" s="184"/>
      <c r="E21" s="185" t="s">
        <v>502</v>
      </c>
      <c r="F21" s="293" t="s">
        <v>503</v>
      </c>
      <c r="G21" s="293"/>
      <c r="H21" s="293"/>
      <c r="I21" s="293"/>
      <c r="J21" s="293"/>
      <c r="K21" s="180"/>
    </row>
    <row r="22" spans="2:11" ht="12.75" customHeight="1" x14ac:dyDescent="0.3">
      <c r="B22" s="183"/>
      <c r="C22" s="184"/>
      <c r="D22" s="184"/>
      <c r="E22" s="184"/>
      <c r="F22" s="184"/>
      <c r="G22" s="184"/>
      <c r="H22" s="184"/>
      <c r="I22" s="184"/>
      <c r="J22" s="184"/>
      <c r="K22" s="180"/>
    </row>
    <row r="23" spans="2:11" ht="15" customHeight="1" x14ac:dyDescent="0.3">
      <c r="B23" s="183"/>
      <c r="C23" s="293" t="s">
        <v>504</v>
      </c>
      <c r="D23" s="293"/>
      <c r="E23" s="293"/>
      <c r="F23" s="293"/>
      <c r="G23" s="293"/>
      <c r="H23" s="293"/>
      <c r="I23" s="293"/>
      <c r="J23" s="293"/>
      <c r="K23" s="180"/>
    </row>
    <row r="24" spans="2:11" ht="15" customHeight="1" x14ac:dyDescent="0.3">
      <c r="B24" s="183"/>
      <c r="C24" s="293" t="s">
        <v>505</v>
      </c>
      <c r="D24" s="293"/>
      <c r="E24" s="293"/>
      <c r="F24" s="293"/>
      <c r="G24" s="293"/>
      <c r="H24" s="293"/>
      <c r="I24" s="293"/>
      <c r="J24" s="293"/>
      <c r="K24" s="180"/>
    </row>
    <row r="25" spans="2:11" ht="15" customHeight="1" x14ac:dyDescent="0.3">
      <c r="B25" s="183"/>
      <c r="C25" s="182"/>
      <c r="D25" s="293" t="s">
        <v>506</v>
      </c>
      <c r="E25" s="293"/>
      <c r="F25" s="293"/>
      <c r="G25" s="293"/>
      <c r="H25" s="293"/>
      <c r="I25" s="293"/>
      <c r="J25" s="293"/>
      <c r="K25" s="180"/>
    </row>
    <row r="26" spans="2:11" ht="15" customHeight="1" x14ac:dyDescent="0.3">
      <c r="B26" s="183"/>
      <c r="C26" s="184"/>
      <c r="D26" s="293" t="s">
        <v>507</v>
      </c>
      <c r="E26" s="293"/>
      <c r="F26" s="293"/>
      <c r="G26" s="293"/>
      <c r="H26" s="293"/>
      <c r="I26" s="293"/>
      <c r="J26" s="293"/>
      <c r="K26" s="180"/>
    </row>
    <row r="27" spans="2:11" ht="12.75" customHeight="1" x14ac:dyDescent="0.3">
      <c r="B27" s="183"/>
      <c r="C27" s="184"/>
      <c r="D27" s="184"/>
      <c r="E27" s="184"/>
      <c r="F27" s="184"/>
      <c r="G27" s="184"/>
      <c r="H27" s="184"/>
      <c r="I27" s="184"/>
      <c r="J27" s="184"/>
      <c r="K27" s="180"/>
    </row>
    <row r="28" spans="2:11" ht="15" customHeight="1" x14ac:dyDescent="0.3">
      <c r="B28" s="183"/>
      <c r="C28" s="184"/>
      <c r="D28" s="293" t="s">
        <v>508</v>
      </c>
      <c r="E28" s="293"/>
      <c r="F28" s="293"/>
      <c r="G28" s="293"/>
      <c r="H28" s="293"/>
      <c r="I28" s="293"/>
      <c r="J28" s="293"/>
      <c r="K28" s="180"/>
    </row>
    <row r="29" spans="2:11" ht="15" customHeight="1" x14ac:dyDescent="0.3">
      <c r="B29" s="183"/>
      <c r="C29" s="184"/>
      <c r="D29" s="293" t="s">
        <v>509</v>
      </c>
      <c r="E29" s="293"/>
      <c r="F29" s="293"/>
      <c r="G29" s="293"/>
      <c r="H29" s="293"/>
      <c r="I29" s="293"/>
      <c r="J29" s="293"/>
      <c r="K29" s="180"/>
    </row>
    <row r="30" spans="2:11" ht="12.75" customHeight="1" x14ac:dyDescent="0.3">
      <c r="B30" s="183"/>
      <c r="C30" s="184"/>
      <c r="D30" s="184"/>
      <c r="E30" s="184"/>
      <c r="F30" s="184"/>
      <c r="G30" s="184"/>
      <c r="H30" s="184"/>
      <c r="I30" s="184"/>
      <c r="J30" s="184"/>
      <c r="K30" s="180"/>
    </row>
    <row r="31" spans="2:11" ht="15" customHeight="1" x14ac:dyDescent="0.3">
      <c r="B31" s="183"/>
      <c r="C31" s="184"/>
      <c r="D31" s="293" t="s">
        <v>510</v>
      </c>
      <c r="E31" s="293"/>
      <c r="F31" s="293"/>
      <c r="G31" s="293"/>
      <c r="H31" s="293"/>
      <c r="I31" s="293"/>
      <c r="J31" s="293"/>
      <c r="K31" s="180"/>
    </row>
    <row r="32" spans="2:11" ht="15" customHeight="1" x14ac:dyDescent="0.3">
      <c r="B32" s="183"/>
      <c r="C32" s="184"/>
      <c r="D32" s="293" t="s">
        <v>511</v>
      </c>
      <c r="E32" s="293"/>
      <c r="F32" s="293"/>
      <c r="G32" s="293"/>
      <c r="H32" s="293"/>
      <c r="I32" s="293"/>
      <c r="J32" s="293"/>
      <c r="K32" s="180"/>
    </row>
    <row r="33" spans="2:11" ht="15" customHeight="1" x14ac:dyDescent="0.3">
      <c r="B33" s="183"/>
      <c r="C33" s="184"/>
      <c r="D33" s="293" t="s">
        <v>512</v>
      </c>
      <c r="E33" s="293"/>
      <c r="F33" s="293"/>
      <c r="G33" s="293"/>
      <c r="H33" s="293"/>
      <c r="I33" s="293"/>
      <c r="J33" s="293"/>
      <c r="K33" s="180"/>
    </row>
    <row r="34" spans="2:11" ht="15" customHeight="1" x14ac:dyDescent="0.3">
      <c r="B34" s="183"/>
      <c r="C34" s="184"/>
      <c r="D34" s="182"/>
      <c r="E34" s="186" t="s">
        <v>108</v>
      </c>
      <c r="F34" s="182"/>
      <c r="G34" s="293" t="s">
        <v>513</v>
      </c>
      <c r="H34" s="293"/>
      <c r="I34" s="293"/>
      <c r="J34" s="293"/>
      <c r="K34" s="180"/>
    </row>
    <row r="35" spans="2:11" ht="30.75" customHeight="1" x14ac:dyDescent="0.3">
      <c r="B35" s="183"/>
      <c r="C35" s="184"/>
      <c r="D35" s="182"/>
      <c r="E35" s="186" t="s">
        <v>514</v>
      </c>
      <c r="F35" s="182"/>
      <c r="G35" s="293" t="s">
        <v>515</v>
      </c>
      <c r="H35" s="293"/>
      <c r="I35" s="293"/>
      <c r="J35" s="293"/>
      <c r="K35" s="180"/>
    </row>
    <row r="36" spans="2:11" ht="15" customHeight="1" x14ac:dyDescent="0.3">
      <c r="B36" s="183"/>
      <c r="C36" s="184"/>
      <c r="D36" s="182"/>
      <c r="E36" s="186" t="s">
        <v>53</v>
      </c>
      <c r="F36" s="182"/>
      <c r="G36" s="293" t="s">
        <v>516</v>
      </c>
      <c r="H36" s="293"/>
      <c r="I36" s="293"/>
      <c r="J36" s="293"/>
      <c r="K36" s="180"/>
    </row>
    <row r="37" spans="2:11" ht="15" customHeight="1" x14ac:dyDescent="0.3">
      <c r="B37" s="183"/>
      <c r="C37" s="184"/>
      <c r="D37" s="182"/>
      <c r="E37" s="186" t="s">
        <v>109</v>
      </c>
      <c r="F37" s="182"/>
      <c r="G37" s="293" t="s">
        <v>517</v>
      </c>
      <c r="H37" s="293"/>
      <c r="I37" s="293"/>
      <c r="J37" s="293"/>
      <c r="K37" s="180"/>
    </row>
    <row r="38" spans="2:11" ht="15" customHeight="1" x14ac:dyDescent="0.3">
      <c r="B38" s="183"/>
      <c r="C38" s="184"/>
      <c r="D38" s="182"/>
      <c r="E38" s="186" t="s">
        <v>110</v>
      </c>
      <c r="F38" s="182"/>
      <c r="G38" s="293" t="s">
        <v>518</v>
      </c>
      <c r="H38" s="293"/>
      <c r="I38" s="293"/>
      <c r="J38" s="293"/>
      <c r="K38" s="180"/>
    </row>
    <row r="39" spans="2:11" ht="15" customHeight="1" x14ac:dyDescent="0.3">
      <c r="B39" s="183"/>
      <c r="C39" s="184"/>
      <c r="D39" s="182"/>
      <c r="E39" s="186" t="s">
        <v>111</v>
      </c>
      <c r="F39" s="182"/>
      <c r="G39" s="293" t="s">
        <v>519</v>
      </c>
      <c r="H39" s="293"/>
      <c r="I39" s="293"/>
      <c r="J39" s="293"/>
      <c r="K39" s="180"/>
    </row>
    <row r="40" spans="2:11" ht="15" customHeight="1" x14ac:dyDescent="0.3">
      <c r="B40" s="183"/>
      <c r="C40" s="184"/>
      <c r="D40" s="182"/>
      <c r="E40" s="186" t="s">
        <v>520</v>
      </c>
      <c r="F40" s="182"/>
      <c r="G40" s="293" t="s">
        <v>521</v>
      </c>
      <c r="H40" s="293"/>
      <c r="I40" s="293"/>
      <c r="J40" s="293"/>
      <c r="K40" s="180"/>
    </row>
    <row r="41" spans="2:11" ht="15" customHeight="1" x14ac:dyDescent="0.3">
      <c r="B41" s="183"/>
      <c r="C41" s="184"/>
      <c r="D41" s="182"/>
      <c r="E41" s="186"/>
      <c r="F41" s="182"/>
      <c r="G41" s="293" t="s">
        <v>522</v>
      </c>
      <c r="H41" s="293"/>
      <c r="I41" s="293"/>
      <c r="J41" s="293"/>
      <c r="K41" s="180"/>
    </row>
    <row r="42" spans="2:11" ht="15" customHeight="1" x14ac:dyDescent="0.3">
      <c r="B42" s="183"/>
      <c r="C42" s="184"/>
      <c r="D42" s="182"/>
      <c r="E42" s="186" t="s">
        <v>523</v>
      </c>
      <c r="F42" s="182"/>
      <c r="G42" s="293" t="s">
        <v>524</v>
      </c>
      <c r="H42" s="293"/>
      <c r="I42" s="293"/>
      <c r="J42" s="293"/>
      <c r="K42" s="180"/>
    </row>
    <row r="43" spans="2:11" ht="15" customHeight="1" x14ac:dyDescent="0.3">
      <c r="B43" s="183"/>
      <c r="C43" s="184"/>
      <c r="D43" s="182"/>
      <c r="E43" s="186" t="s">
        <v>113</v>
      </c>
      <c r="F43" s="182"/>
      <c r="G43" s="293" t="s">
        <v>525</v>
      </c>
      <c r="H43" s="293"/>
      <c r="I43" s="293"/>
      <c r="J43" s="293"/>
      <c r="K43" s="180"/>
    </row>
    <row r="44" spans="2:11" ht="12.75" customHeight="1" x14ac:dyDescent="0.3">
      <c r="B44" s="183"/>
      <c r="C44" s="184"/>
      <c r="D44" s="182"/>
      <c r="E44" s="182"/>
      <c r="F44" s="182"/>
      <c r="G44" s="182"/>
      <c r="H44" s="182"/>
      <c r="I44" s="182"/>
      <c r="J44" s="182"/>
      <c r="K44" s="180"/>
    </row>
    <row r="45" spans="2:11" ht="15" customHeight="1" x14ac:dyDescent="0.3">
      <c r="B45" s="183"/>
      <c r="C45" s="184"/>
      <c r="D45" s="293" t="s">
        <v>526</v>
      </c>
      <c r="E45" s="293"/>
      <c r="F45" s="293"/>
      <c r="G45" s="293"/>
      <c r="H45" s="293"/>
      <c r="I45" s="293"/>
      <c r="J45" s="293"/>
      <c r="K45" s="180"/>
    </row>
    <row r="46" spans="2:11" ht="15" customHeight="1" x14ac:dyDescent="0.3">
      <c r="B46" s="183"/>
      <c r="C46" s="184"/>
      <c r="D46" s="184"/>
      <c r="E46" s="293" t="s">
        <v>527</v>
      </c>
      <c r="F46" s="293"/>
      <c r="G46" s="293"/>
      <c r="H46" s="293"/>
      <c r="I46" s="293"/>
      <c r="J46" s="293"/>
      <c r="K46" s="180"/>
    </row>
    <row r="47" spans="2:11" ht="15" customHeight="1" x14ac:dyDescent="0.3">
      <c r="B47" s="183"/>
      <c r="C47" s="184"/>
      <c r="D47" s="184"/>
      <c r="E47" s="293" t="s">
        <v>528</v>
      </c>
      <c r="F47" s="293"/>
      <c r="G47" s="293"/>
      <c r="H47" s="293"/>
      <c r="I47" s="293"/>
      <c r="J47" s="293"/>
      <c r="K47" s="180"/>
    </row>
    <row r="48" spans="2:11" ht="15" customHeight="1" x14ac:dyDescent="0.3">
      <c r="B48" s="183"/>
      <c r="C48" s="184"/>
      <c r="D48" s="184"/>
      <c r="E48" s="293" t="s">
        <v>529</v>
      </c>
      <c r="F48" s="293"/>
      <c r="G48" s="293"/>
      <c r="H48" s="293"/>
      <c r="I48" s="293"/>
      <c r="J48" s="293"/>
      <c r="K48" s="180"/>
    </row>
    <row r="49" spans="2:11" ht="15" customHeight="1" x14ac:dyDescent="0.3">
      <c r="B49" s="183"/>
      <c r="C49" s="184"/>
      <c r="D49" s="293" t="s">
        <v>530</v>
      </c>
      <c r="E49" s="293"/>
      <c r="F49" s="293"/>
      <c r="G49" s="293"/>
      <c r="H49" s="293"/>
      <c r="I49" s="293"/>
      <c r="J49" s="293"/>
      <c r="K49" s="180"/>
    </row>
    <row r="50" spans="2:11" ht="25.5" customHeight="1" x14ac:dyDescent="0.3">
      <c r="B50" s="179"/>
      <c r="C50" s="295" t="s">
        <v>531</v>
      </c>
      <c r="D50" s="295"/>
      <c r="E50" s="295"/>
      <c r="F50" s="295"/>
      <c r="G50" s="295"/>
      <c r="H50" s="295"/>
      <c r="I50" s="295"/>
      <c r="J50" s="295"/>
      <c r="K50" s="180"/>
    </row>
    <row r="51" spans="2:11" ht="5.25" customHeight="1" x14ac:dyDescent="0.3">
      <c r="B51" s="179"/>
      <c r="C51" s="181"/>
      <c r="D51" s="181"/>
      <c r="E51" s="181"/>
      <c r="F51" s="181"/>
      <c r="G51" s="181"/>
      <c r="H51" s="181"/>
      <c r="I51" s="181"/>
      <c r="J51" s="181"/>
      <c r="K51" s="180"/>
    </row>
    <row r="52" spans="2:11" ht="15" customHeight="1" x14ac:dyDescent="0.3">
      <c r="B52" s="179"/>
      <c r="C52" s="293" t="s">
        <v>532</v>
      </c>
      <c r="D52" s="293"/>
      <c r="E52" s="293"/>
      <c r="F52" s="293"/>
      <c r="G52" s="293"/>
      <c r="H52" s="293"/>
      <c r="I52" s="293"/>
      <c r="J52" s="293"/>
      <c r="K52" s="180"/>
    </row>
    <row r="53" spans="2:11" ht="15" customHeight="1" x14ac:dyDescent="0.3">
      <c r="B53" s="179"/>
      <c r="C53" s="293" t="s">
        <v>533</v>
      </c>
      <c r="D53" s="293"/>
      <c r="E53" s="293"/>
      <c r="F53" s="293"/>
      <c r="G53" s="293"/>
      <c r="H53" s="293"/>
      <c r="I53" s="293"/>
      <c r="J53" s="293"/>
      <c r="K53" s="180"/>
    </row>
    <row r="54" spans="2:11" ht="12.75" customHeight="1" x14ac:dyDescent="0.3">
      <c r="B54" s="179"/>
      <c r="C54" s="182"/>
      <c r="D54" s="182"/>
      <c r="E54" s="182"/>
      <c r="F54" s="182"/>
      <c r="G54" s="182"/>
      <c r="H54" s="182"/>
      <c r="I54" s="182"/>
      <c r="J54" s="182"/>
      <c r="K54" s="180"/>
    </row>
    <row r="55" spans="2:11" ht="15" customHeight="1" x14ac:dyDescent="0.3">
      <c r="B55" s="179"/>
      <c r="C55" s="293" t="s">
        <v>534</v>
      </c>
      <c r="D55" s="293"/>
      <c r="E55" s="293"/>
      <c r="F55" s="293"/>
      <c r="G55" s="293"/>
      <c r="H55" s="293"/>
      <c r="I55" s="293"/>
      <c r="J55" s="293"/>
      <c r="K55" s="180"/>
    </row>
    <row r="56" spans="2:11" ht="15" customHeight="1" x14ac:dyDescent="0.3">
      <c r="B56" s="179"/>
      <c r="C56" s="184"/>
      <c r="D56" s="293" t="s">
        <v>535</v>
      </c>
      <c r="E56" s="293"/>
      <c r="F56" s="293"/>
      <c r="G56" s="293"/>
      <c r="H56" s="293"/>
      <c r="I56" s="293"/>
      <c r="J56" s="293"/>
      <c r="K56" s="180"/>
    </row>
    <row r="57" spans="2:11" ht="15" customHeight="1" x14ac:dyDescent="0.3">
      <c r="B57" s="179"/>
      <c r="C57" s="184"/>
      <c r="D57" s="293" t="s">
        <v>536</v>
      </c>
      <c r="E57" s="293"/>
      <c r="F57" s="293"/>
      <c r="G57" s="293"/>
      <c r="H57" s="293"/>
      <c r="I57" s="293"/>
      <c r="J57" s="293"/>
      <c r="K57" s="180"/>
    </row>
    <row r="58" spans="2:11" ht="15" customHeight="1" x14ac:dyDescent="0.3">
      <c r="B58" s="179"/>
      <c r="C58" s="184"/>
      <c r="D58" s="293" t="s">
        <v>537</v>
      </c>
      <c r="E58" s="293"/>
      <c r="F58" s="293"/>
      <c r="G58" s="293"/>
      <c r="H58" s="293"/>
      <c r="I58" s="293"/>
      <c r="J58" s="293"/>
      <c r="K58" s="180"/>
    </row>
    <row r="59" spans="2:11" ht="15" customHeight="1" x14ac:dyDescent="0.3">
      <c r="B59" s="179"/>
      <c r="C59" s="184"/>
      <c r="D59" s="293" t="s">
        <v>538</v>
      </c>
      <c r="E59" s="293"/>
      <c r="F59" s="293"/>
      <c r="G59" s="293"/>
      <c r="H59" s="293"/>
      <c r="I59" s="293"/>
      <c r="J59" s="293"/>
      <c r="K59" s="180"/>
    </row>
    <row r="60" spans="2:11" ht="15" customHeight="1" x14ac:dyDescent="0.3">
      <c r="B60" s="179"/>
      <c r="C60" s="184"/>
      <c r="D60" s="296" t="s">
        <v>539</v>
      </c>
      <c r="E60" s="296"/>
      <c r="F60" s="296"/>
      <c r="G60" s="296"/>
      <c r="H60" s="296"/>
      <c r="I60" s="296"/>
      <c r="J60" s="296"/>
      <c r="K60" s="180"/>
    </row>
    <row r="61" spans="2:11" ht="15" customHeight="1" x14ac:dyDescent="0.3">
      <c r="B61" s="179"/>
      <c r="C61" s="184"/>
      <c r="D61" s="293" t="s">
        <v>540</v>
      </c>
      <c r="E61" s="293"/>
      <c r="F61" s="293"/>
      <c r="G61" s="293"/>
      <c r="H61" s="293"/>
      <c r="I61" s="293"/>
      <c r="J61" s="293"/>
      <c r="K61" s="180"/>
    </row>
    <row r="62" spans="2:11" ht="12.75" customHeight="1" x14ac:dyDescent="0.3">
      <c r="B62" s="179"/>
      <c r="C62" s="184"/>
      <c r="D62" s="184"/>
      <c r="E62" s="187"/>
      <c r="F62" s="184"/>
      <c r="G62" s="184"/>
      <c r="H62" s="184"/>
      <c r="I62" s="184"/>
      <c r="J62" s="184"/>
      <c r="K62" s="180"/>
    </row>
    <row r="63" spans="2:11" ht="15" customHeight="1" x14ac:dyDescent="0.3">
      <c r="B63" s="179"/>
      <c r="C63" s="184"/>
      <c r="D63" s="293" t="s">
        <v>541</v>
      </c>
      <c r="E63" s="293"/>
      <c r="F63" s="293"/>
      <c r="G63" s="293"/>
      <c r="H63" s="293"/>
      <c r="I63" s="293"/>
      <c r="J63" s="293"/>
      <c r="K63" s="180"/>
    </row>
    <row r="64" spans="2:11" ht="15" customHeight="1" x14ac:dyDescent="0.3">
      <c r="B64" s="179"/>
      <c r="C64" s="184"/>
      <c r="D64" s="296" t="s">
        <v>542</v>
      </c>
      <c r="E64" s="296"/>
      <c r="F64" s="296"/>
      <c r="G64" s="296"/>
      <c r="H64" s="296"/>
      <c r="I64" s="296"/>
      <c r="J64" s="296"/>
      <c r="K64" s="180"/>
    </row>
    <row r="65" spans="2:11" ht="15" customHeight="1" x14ac:dyDescent="0.3">
      <c r="B65" s="179"/>
      <c r="C65" s="184"/>
      <c r="D65" s="293" t="s">
        <v>543</v>
      </c>
      <c r="E65" s="293"/>
      <c r="F65" s="293"/>
      <c r="G65" s="293"/>
      <c r="H65" s="293"/>
      <c r="I65" s="293"/>
      <c r="J65" s="293"/>
      <c r="K65" s="180"/>
    </row>
    <row r="66" spans="2:11" ht="15" customHeight="1" x14ac:dyDescent="0.3">
      <c r="B66" s="179"/>
      <c r="C66" s="184"/>
      <c r="D66" s="293" t="s">
        <v>544</v>
      </c>
      <c r="E66" s="293"/>
      <c r="F66" s="293"/>
      <c r="G66" s="293"/>
      <c r="H66" s="293"/>
      <c r="I66" s="293"/>
      <c r="J66" s="293"/>
      <c r="K66" s="180"/>
    </row>
    <row r="67" spans="2:11" ht="15" customHeight="1" x14ac:dyDescent="0.3">
      <c r="B67" s="179"/>
      <c r="C67" s="184"/>
      <c r="D67" s="293" t="s">
        <v>545</v>
      </c>
      <c r="E67" s="293"/>
      <c r="F67" s="293"/>
      <c r="G67" s="293"/>
      <c r="H67" s="293"/>
      <c r="I67" s="293"/>
      <c r="J67" s="293"/>
      <c r="K67" s="180"/>
    </row>
    <row r="68" spans="2:11" ht="15" customHeight="1" x14ac:dyDescent="0.3">
      <c r="B68" s="179"/>
      <c r="C68" s="184"/>
      <c r="D68" s="293" t="s">
        <v>546</v>
      </c>
      <c r="E68" s="293"/>
      <c r="F68" s="293"/>
      <c r="G68" s="293"/>
      <c r="H68" s="293"/>
      <c r="I68" s="293"/>
      <c r="J68" s="293"/>
      <c r="K68" s="180"/>
    </row>
    <row r="69" spans="2:11" ht="12.75" customHeight="1" x14ac:dyDescent="0.3">
      <c r="B69" s="188"/>
      <c r="C69" s="189"/>
      <c r="D69" s="189"/>
      <c r="E69" s="189"/>
      <c r="F69" s="189"/>
      <c r="G69" s="189"/>
      <c r="H69" s="189"/>
      <c r="I69" s="189"/>
      <c r="J69" s="189"/>
      <c r="K69" s="190"/>
    </row>
    <row r="70" spans="2:11" ht="18.75" customHeight="1" x14ac:dyDescent="0.3">
      <c r="B70" s="191"/>
      <c r="C70" s="191"/>
      <c r="D70" s="191"/>
      <c r="E70" s="191"/>
      <c r="F70" s="191"/>
      <c r="G70" s="191"/>
      <c r="H70" s="191"/>
      <c r="I70" s="191"/>
      <c r="J70" s="191"/>
      <c r="K70" s="192"/>
    </row>
    <row r="71" spans="2:11" ht="18.75" customHeight="1" x14ac:dyDescent="0.3">
      <c r="B71" s="192"/>
      <c r="C71" s="192"/>
      <c r="D71" s="192"/>
      <c r="E71" s="192"/>
      <c r="F71" s="192"/>
      <c r="G71" s="192"/>
      <c r="H71" s="192"/>
      <c r="I71" s="192"/>
      <c r="J71" s="192"/>
      <c r="K71" s="192"/>
    </row>
    <row r="72" spans="2:11" ht="7.5" customHeight="1" x14ac:dyDescent="0.3">
      <c r="B72" s="193"/>
      <c r="C72" s="194"/>
      <c r="D72" s="194"/>
      <c r="E72" s="194"/>
      <c r="F72" s="194"/>
      <c r="G72" s="194"/>
      <c r="H72" s="194"/>
      <c r="I72" s="194"/>
      <c r="J72" s="194"/>
      <c r="K72" s="195"/>
    </row>
    <row r="73" spans="2:11" ht="45" customHeight="1" x14ac:dyDescent="0.3">
      <c r="B73" s="196"/>
      <c r="C73" s="297" t="s">
        <v>96</v>
      </c>
      <c r="D73" s="297"/>
      <c r="E73" s="297"/>
      <c r="F73" s="297"/>
      <c r="G73" s="297"/>
      <c r="H73" s="297"/>
      <c r="I73" s="297"/>
      <c r="J73" s="297"/>
      <c r="K73" s="197"/>
    </row>
    <row r="74" spans="2:11" ht="17.25" customHeight="1" x14ac:dyDescent="0.3">
      <c r="B74" s="196"/>
      <c r="C74" s="198" t="s">
        <v>547</v>
      </c>
      <c r="D74" s="198"/>
      <c r="E74" s="198"/>
      <c r="F74" s="198" t="s">
        <v>548</v>
      </c>
      <c r="G74" s="199"/>
      <c r="H74" s="198" t="s">
        <v>109</v>
      </c>
      <c r="I74" s="198" t="s">
        <v>57</v>
      </c>
      <c r="J74" s="198" t="s">
        <v>549</v>
      </c>
      <c r="K74" s="197"/>
    </row>
    <row r="75" spans="2:11" ht="17.25" customHeight="1" x14ac:dyDescent="0.3">
      <c r="B75" s="196"/>
      <c r="C75" s="200" t="s">
        <v>550</v>
      </c>
      <c r="D75" s="200"/>
      <c r="E75" s="200"/>
      <c r="F75" s="201" t="s">
        <v>551</v>
      </c>
      <c r="G75" s="202"/>
      <c r="H75" s="200"/>
      <c r="I75" s="200"/>
      <c r="J75" s="200" t="s">
        <v>552</v>
      </c>
      <c r="K75" s="197"/>
    </row>
    <row r="76" spans="2:11" ht="5.25" customHeight="1" x14ac:dyDescent="0.3">
      <c r="B76" s="196"/>
      <c r="C76" s="203"/>
      <c r="D76" s="203"/>
      <c r="E76" s="203"/>
      <c r="F76" s="203"/>
      <c r="G76" s="204"/>
      <c r="H76" s="203"/>
      <c r="I76" s="203"/>
      <c r="J76" s="203"/>
      <c r="K76" s="197"/>
    </row>
    <row r="77" spans="2:11" ht="15" customHeight="1" x14ac:dyDescent="0.3">
      <c r="B77" s="196"/>
      <c r="C77" s="186" t="s">
        <v>53</v>
      </c>
      <c r="D77" s="203"/>
      <c r="E77" s="203"/>
      <c r="F77" s="205" t="s">
        <v>553</v>
      </c>
      <c r="G77" s="204"/>
      <c r="H77" s="186" t="s">
        <v>554</v>
      </c>
      <c r="I77" s="186" t="s">
        <v>555</v>
      </c>
      <c r="J77" s="186">
        <v>20</v>
      </c>
      <c r="K77" s="197"/>
    </row>
    <row r="78" spans="2:11" ht="15" customHeight="1" x14ac:dyDescent="0.3">
      <c r="B78" s="196"/>
      <c r="C78" s="186" t="s">
        <v>556</v>
      </c>
      <c r="D78" s="186"/>
      <c r="E78" s="186"/>
      <c r="F78" s="205" t="s">
        <v>553</v>
      </c>
      <c r="G78" s="204"/>
      <c r="H78" s="186" t="s">
        <v>557</v>
      </c>
      <c r="I78" s="186" t="s">
        <v>555</v>
      </c>
      <c r="J78" s="186">
        <v>120</v>
      </c>
      <c r="K78" s="197"/>
    </row>
    <row r="79" spans="2:11" ht="15" customHeight="1" x14ac:dyDescent="0.3">
      <c r="B79" s="206"/>
      <c r="C79" s="186" t="s">
        <v>558</v>
      </c>
      <c r="D79" s="186"/>
      <c r="E79" s="186"/>
      <c r="F79" s="205" t="s">
        <v>559</v>
      </c>
      <c r="G79" s="204"/>
      <c r="H79" s="186" t="s">
        <v>560</v>
      </c>
      <c r="I79" s="186" t="s">
        <v>555</v>
      </c>
      <c r="J79" s="186">
        <v>50</v>
      </c>
      <c r="K79" s="197"/>
    </row>
    <row r="80" spans="2:11" ht="15" customHeight="1" x14ac:dyDescent="0.3">
      <c r="B80" s="206"/>
      <c r="C80" s="186" t="s">
        <v>561</v>
      </c>
      <c r="D80" s="186"/>
      <c r="E80" s="186"/>
      <c r="F80" s="205" t="s">
        <v>553</v>
      </c>
      <c r="G80" s="204"/>
      <c r="H80" s="186" t="s">
        <v>562</v>
      </c>
      <c r="I80" s="186" t="s">
        <v>563</v>
      </c>
      <c r="J80" s="186"/>
      <c r="K80" s="197"/>
    </row>
    <row r="81" spans="2:11" ht="15" customHeight="1" x14ac:dyDescent="0.3">
      <c r="B81" s="206"/>
      <c r="C81" s="207" t="s">
        <v>564</v>
      </c>
      <c r="D81" s="207"/>
      <c r="E81" s="207"/>
      <c r="F81" s="208" t="s">
        <v>559</v>
      </c>
      <c r="G81" s="207"/>
      <c r="H81" s="207" t="s">
        <v>565</v>
      </c>
      <c r="I81" s="207" t="s">
        <v>555</v>
      </c>
      <c r="J81" s="207">
        <v>15</v>
      </c>
      <c r="K81" s="197"/>
    </row>
    <row r="82" spans="2:11" ht="15" customHeight="1" x14ac:dyDescent="0.3">
      <c r="B82" s="206"/>
      <c r="C82" s="207" t="s">
        <v>566</v>
      </c>
      <c r="D82" s="207"/>
      <c r="E82" s="207"/>
      <c r="F82" s="208" t="s">
        <v>559</v>
      </c>
      <c r="G82" s="207"/>
      <c r="H82" s="207" t="s">
        <v>567</v>
      </c>
      <c r="I82" s="207" t="s">
        <v>555</v>
      </c>
      <c r="J82" s="207">
        <v>15</v>
      </c>
      <c r="K82" s="197"/>
    </row>
    <row r="83" spans="2:11" ht="15" customHeight="1" x14ac:dyDescent="0.3">
      <c r="B83" s="206"/>
      <c r="C83" s="207" t="s">
        <v>568</v>
      </c>
      <c r="D83" s="207"/>
      <c r="E83" s="207"/>
      <c r="F83" s="208" t="s">
        <v>559</v>
      </c>
      <c r="G83" s="207"/>
      <c r="H83" s="207" t="s">
        <v>569</v>
      </c>
      <c r="I83" s="207" t="s">
        <v>555</v>
      </c>
      <c r="J83" s="207">
        <v>20</v>
      </c>
      <c r="K83" s="197"/>
    </row>
    <row r="84" spans="2:11" ht="15" customHeight="1" x14ac:dyDescent="0.3">
      <c r="B84" s="206"/>
      <c r="C84" s="207" t="s">
        <v>570</v>
      </c>
      <c r="D84" s="207"/>
      <c r="E84" s="207"/>
      <c r="F84" s="208" t="s">
        <v>559</v>
      </c>
      <c r="G84" s="207"/>
      <c r="H84" s="207" t="s">
        <v>571</v>
      </c>
      <c r="I84" s="207" t="s">
        <v>555</v>
      </c>
      <c r="J84" s="207">
        <v>20</v>
      </c>
      <c r="K84" s="197"/>
    </row>
    <row r="85" spans="2:11" ht="15" customHeight="1" x14ac:dyDescent="0.3">
      <c r="B85" s="206"/>
      <c r="C85" s="186" t="s">
        <v>572</v>
      </c>
      <c r="D85" s="186"/>
      <c r="E85" s="186"/>
      <c r="F85" s="205" t="s">
        <v>559</v>
      </c>
      <c r="G85" s="204"/>
      <c r="H85" s="186" t="s">
        <v>573</v>
      </c>
      <c r="I85" s="186" t="s">
        <v>555</v>
      </c>
      <c r="J85" s="186">
        <v>50</v>
      </c>
      <c r="K85" s="197"/>
    </row>
    <row r="86" spans="2:11" ht="15" customHeight="1" x14ac:dyDescent="0.3">
      <c r="B86" s="206"/>
      <c r="C86" s="186" t="s">
        <v>574</v>
      </c>
      <c r="D86" s="186"/>
      <c r="E86" s="186"/>
      <c r="F86" s="205" t="s">
        <v>559</v>
      </c>
      <c r="G86" s="204"/>
      <c r="H86" s="186" t="s">
        <v>575</v>
      </c>
      <c r="I86" s="186" t="s">
        <v>555</v>
      </c>
      <c r="J86" s="186">
        <v>20</v>
      </c>
      <c r="K86" s="197"/>
    </row>
    <row r="87" spans="2:11" ht="15" customHeight="1" x14ac:dyDescent="0.3">
      <c r="B87" s="206"/>
      <c r="C87" s="186" t="s">
        <v>576</v>
      </c>
      <c r="D87" s="186"/>
      <c r="E87" s="186"/>
      <c r="F87" s="205" t="s">
        <v>559</v>
      </c>
      <c r="G87" s="204"/>
      <c r="H87" s="186" t="s">
        <v>577</v>
      </c>
      <c r="I87" s="186" t="s">
        <v>555</v>
      </c>
      <c r="J87" s="186">
        <v>20</v>
      </c>
      <c r="K87" s="197"/>
    </row>
    <row r="88" spans="2:11" ht="15" customHeight="1" x14ac:dyDescent="0.3">
      <c r="B88" s="206"/>
      <c r="C88" s="186" t="s">
        <v>578</v>
      </c>
      <c r="D88" s="186"/>
      <c r="E88" s="186"/>
      <c r="F88" s="205" t="s">
        <v>559</v>
      </c>
      <c r="G88" s="204"/>
      <c r="H88" s="186" t="s">
        <v>579</v>
      </c>
      <c r="I88" s="186" t="s">
        <v>555</v>
      </c>
      <c r="J88" s="186">
        <v>50</v>
      </c>
      <c r="K88" s="197"/>
    </row>
    <row r="89" spans="2:11" ht="15" customHeight="1" x14ac:dyDescent="0.3">
      <c r="B89" s="206"/>
      <c r="C89" s="186" t="s">
        <v>580</v>
      </c>
      <c r="D89" s="186"/>
      <c r="E89" s="186"/>
      <c r="F89" s="205" t="s">
        <v>559</v>
      </c>
      <c r="G89" s="204"/>
      <c r="H89" s="186" t="s">
        <v>580</v>
      </c>
      <c r="I89" s="186" t="s">
        <v>555</v>
      </c>
      <c r="J89" s="186">
        <v>50</v>
      </c>
      <c r="K89" s="197"/>
    </row>
    <row r="90" spans="2:11" ht="15" customHeight="1" x14ac:dyDescent="0.3">
      <c r="B90" s="206"/>
      <c r="C90" s="186" t="s">
        <v>114</v>
      </c>
      <c r="D90" s="186"/>
      <c r="E90" s="186"/>
      <c r="F90" s="205" t="s">
        <v>559</v>
      </c>
      <c r="G90" s="204"/>
      <c r="H90" s="186" t="s">
        <v>581</v>
      </c>
      <c r="I90" s="186" t="s">
        <v>555</v>
      </c>
      <c r="J90" s="186">
        <v>255</v>
      </c>
      <c r="K90" s="197"/>
    </row>
    <row r="91" spans="2:11" ht="15" customHeight="1" x14ac:dyDescent="0.3">
      <c r="B91" s="206"/>
      <c r="C91" s="186" t="s">
        <v>582</v>
      </c>
      <c r="D91" s="186"/>
      <c r="E91" s="186"/>
      <c r="F91" s="205" t="s">
        <v>553</v>
      </c>
      <c r="G91" s="204"/>
      <c r="H91" s="186" t="s">
        <v>583</v>
      </c>
      <c r="I91" s="186" t="s">
        <v>584</v>
      </c>
      <c r="J91" s="186"/>
      <c r="K91" s="197"/>
    </row>
    <row r="92" spans="2:11" ht="15" customHeight="1" x14ac:dyDescent="0.3">
      <c r="B92" s="206"/>
      <c r="C92" s="186" t="s">
        <v>585</v>
      </c>
      <c r="D92" s="186"/>
      <c r="E92" s="186"/>
      <c r="F92" s="205" t="s">
        <v>553</v>
      </c>
      <c r="G92" s="204"/>
      <c r="H92" s="186" t="s">
        <v>586</v>
      </c>
      <c r="I92" s="186" t="s">
        <v>587</v>
      </c>
      <c r="J92" s="186"/>
      <c r="K92" s="197"/>
    </row>
    <row r="93" spans="2:11" ht="15" customHeight="1" x14ac:dyDescent="0.3">
      <c r="B93" s="206"/>
      <c r="C93" s="186" t="s">
        <v>588</v>
      </c>
      <c r="D93" s="186"/>
      <c r="E93" s="186"/>
      <c r="F93" s="205" t="s">
        <v>553</v>
      </c>
      <c r="G93" s="204"/>
      <c r="H93" s="186" t="s">
        <v>588</v>
      </c>
      <c r="I93" s="186" t="s">
        <v>587</v>
      </c>
      <c r="J93" s="186"/>
      <c r="K93" s="197"/>
    </row>
    <row r="94" spans="2:11" ht="15" customHeight="1" x14ac:dyDescent="0.3">
      <c r="B94" s="206"/>
      <c r="C94" s="186" t="s">
        <v>38</v>
      </c>
      <c r="D94" s="186"/>
      <c r="E94" s="186"/>
      <c r="F94" s="205" t="s">
        <v>553</v>
      </c>
      <c r="G94" s="204"/>
      <c r="H94" s="186" t="s">
        <v>589</v>
      </c>
      <c r="I94" s="186" t="s">
        <v>587</v>
      </c>
      <c r="J94" s="186"/>
      <c r="K94" s="197"/>
    </row>
    <row r="95" spans="2:11" ht="15" customHeight="1" x14ac:dyDescent="0.3">
      <c r="B95" s="206"/>
      <c r="C95" s="186" t="s">
        <v>48</v>
      </c>
      <c r="D95" s="186"/>
      <c r="E95" s="186"/>
      <c r="F95" s="205" t="s">
        <v>553</v>
      </c>
      <c r="G95" s="204"/>
      <c r="H95" s="186" t="s">
        <v>590</v>
      </c>
      <c r="I95" s="186" t="s">
        <v>587</v>
      </c>
      <c r="J95" s="186"/>
      <c r="K95" s="197"/>
    </row>
    <row r="96" spans="2:11" ht="15" customHeight="1" x14ac:dyDescent="0.3">
      <c r="B96" s="209"/>
      <c r="C96" s="210"/>
      <c r="D96" s="210"/>
      <c r="E96" s="210"/>
      <c r="F96" s="210"/>
      <c r="G96" s="210"/>
      <c r="H96" s="210"/>
      <c r="I96" s="210"/>
      <c r="J96" s="210"/>
      <c r="K96" s="211"/>
    </row>
    <row r="97" spans="2:11" ht="18.75" customHeight="1" x14ac:dyDescent="0.3">
      <c r="B97" s="212"/>
      <c r="C97" s="213"/>
      <c r="D97" s="213"/>
      <c r="E97" s="213"/>
      <c r="F97" s="213"/>
      <c r="G97" s="213"/>
      <c r="H97" s="213"/>
      <c r="I97" s="213"/>
      <c r="J97" s="213"/>
      <c r="K97" s="212"/>
    </row>
    <row r="98" spans="2:11" ht="18.75" customHeight="1" x14ac:dyDescent="0.3">
      <c r="B98" s="192"/>
      <c r="C98" s="192"/>
      <c r="D98" s="192"/>
      <c r="E98" s="192"/>
      <c r="F98" s="192"/>
      <c r="G98" s="192"/>
      <c r="H98" s="192"/>
      <c r="I98" s="192"/>
      <c r="J98" s="192"/>
      <c r="K98" s="192"/>
    </row>
    <row r="99" spans="2:11" ht="7.5" customHeight="1" x14ac:dyDescent="0.3">
      <c r="B99" s="193"/>
      <c r="C99" s="194"/>
      <c r="D99" s="194"/>
      <c r="E99" s="194"/>
      <c r="F99" s="194"/>
      <c r="G99" s="194"/>
      <c r="H99" s="194"/>
      <c r="I99" s="194"/>
      <c r="J99" s="194"/>
      <c r="K99" s="195"/>
    </row>
    <row r="100" spans="2:11" ht="45" customHeight="1" x14ac:dyDescent="0.3">
      <c r="B100" s="196"/>
      <c r="C100" s="297" t="s">
        <v>591</v>
      </c>
      <c r="D100" s="297"/>
      <c r="E100" s="297"/>
      <c r="F100" s="297"/>
      <c r="G100" s="297"/>
      <c r="H100" s="297"/>
      <c r="I100" s="297"/>
      <c r="J100" s="297"/>
      <c r="K100" s="197"/>
    </row>
    <row r="101" spans="2:11" ht="17.25" customHeight="1" x14ac:dyDescent="0.3">
      <c r="B101" s="196"/>
      <c r="C101" s="198" t="s">
        <v>547</v>
      </c>
      <c r="D101" s="198"/>
      <c r="E101" s="198"/>
      <c r="F101" s="198" t="s">
        <v>548</v>
      </c>
      <c r="G101" s="199"/>
      <c r="H101" s="198" t="s">
        <v>109</v>
      </c>
      <c r="I101" s="198" t="s">
        <v>57</v>
      </c>
      <c r="J101" s="198" t="s">
        <v>549</v>
      </c>
      <c r="K101" s="197"/>
    </row>
    <row r="102" spans="2:11" ht="17.25" customHeight="1" x14ac:dyDescent="0.3">
      <c r="B102" s="196"/>
      <c r="C102" s="200" t="s">
        <v>550</v>
      </c>
      <c r="D102" s="200"/>
      <c r="E102" s="200"/>
      <c r="F102" s="201" t="s">
        <v>551</v>
      </c>
      <c r="G102" s="202"/>
      <c r="H102" s="200"/>
      <c r="I102" s="200"/>
      <c r="J102" s="200" t="s">
        <v>552</v>
      </c>
      <c r="K102" s="197"/>
    </row>
    <row r="103" spans="2:11" ht="5.25" customHeight="1" x14ac:dyDescent="0.3">
      <c r="B103" s="196"/>
      <c r="C103" s="198"/>
      <c r="D103" s="198"/>
      <c r="E103" s="198"/>
      <c r="F103" s="198"/>
      <c r="G103" s="214"/>
      <c r="H103" s="198"/>
      <c r="I103" s="198"/>
      <c r="J103" s="198"/>
      <c r="K103" s="197"/>
    </row>
    <row r="104" spans="2:11" ht="15" customHeight="1" x14ac:dyDescent="0.3">
      <c r="B104" s="196"/>
      <c r="C104" s="186" t="s">
        <v>53</v>
      </c>
      <c r="D104" s="203"/>
      <c r="E104" s="203"/>
      <c r="F104" s="205" t="s">
        <v>553</v>
      </c>
      <c r="G104" s="214"/>
      <c r="H104" s="186" t="s">
        <v>592</v>
      </c>
      <c r="I104" s="186" t="s">
        <v>555</v>
      </c>
      <c r="J104" s="186">
        <v>20</v>
      </c>
      <c r="K104" s="197"/>
    </row>
    <row r="105" spans="2:11" ht="15" customHeight="1" x14ac:dyDescent="0.3">
      <c r="B105" s="196"/>
      <c r="C105" s="186" t="s">
        <v>556</v>
      </c>
      <c r="D105" s="186"/>
      <c r="E105" s="186"/>
      <c r="F105" s="205" t="s">
        <v>553</v>
      </c>
      <c r="G105" s="186"/>
      <c r="H105" s="186" t="s">
        <v>592</v>
      </c>
      <c r="I105" s="186" t="s">
        <v>555</v>
      </c>
      <c r="J105" s="186">
        <v>120</v>
      </c>
      <c r="K105" s="197"/>
    </row>
    <row r="106" spans="2:11" ht="15" customHeight="1" x14ac:dyDescent="0.3">
      <c r="B106" s="206"/>
      <c r="C106" s="186" t="s">
        <v>558</v>
      </c>
      <c r="D106" s="186"/>
      <c r="E106" s="186"/>
      <c r="F106" s="205" t="s">
        <v>559</v>
      </c>
      <c r="G106" s="186"/>
      <c r="H106" s="186" t="s">
        <v>592</v>
      </c>
      <c r="I106" s="186" t="s">
        <v>555</v>
      </c>
      <c r="J106" s="186">
        <v>50</v>
      </c>
      <c r="K106" s="197"/>
    </row>
    <row r="107" spans="2:11" ht="15" customHeight="1" x14ac:dyDescent="0.3">
      <c r="B107" s="206"/>
      <c r="C107" s="186" t="s">
        <v>561</v>
      </c>
      <c r="D107" s="186"/>
      <c r="E107" s="186"/>
      <c r="F107" s="205" t="s">
        <v>553</v>
      </c>
      <c r="G107" s="186"/>
      <c r="H107" s="186" t="s">
        <v>592</v>
      </c>
      <c r="I107" s="186" t="s">
        <v>563</v>
      </c>
      <c r="J107" s="186"/>
      <c r="K107" s="197"/>
    </row>
    <row r="108" spans="2:11" ht="15" customHeight="1" x14ac:dyDescent="0.3">
      <c r="B108" s="206"/>
      <c r="C108" s="186" t="s">
        <v>572</v>
      </c>
      <c r="D108" s="186"/>
      <c r="E108" s="186"/>
      <c r="F108" s="205" t="s">
        <v>559</v>
      </c>
      <c r="G108" s="186"/>
      <c r="H108" s="186" t="s">
        <v>592</v>
      </c>
      <c r="I108" s="186" t="s">
        <v>555</v>
      </c>
      <c r="J108" s="186">
        <v>50</v>
      </c>
      <c r="K108" s="197"/>
    </row>
    <row r="109" spans="2:11" ht="15" customHeight="1" x14ac:dyDescent="0.3">
      <c r="B109" s="206"/>
      <c r="C109" s="186" t="s">
        <v>580</v>
      </c>
      <c r="D109" s="186"/>
      <c r="E109" s="186"/>
      <c r="F109" s="205" t="s">
        <v>559</v>
      </c>
      <c r="G109" s="186"/>
      <c r="H109" s="186" t="s">
        <v>592</v>
      </c>
      <c r="I109" s="186" t="s">
        <v>555</v>
      </c>
      <c r="J109" s="186">
        <v>50</v>
      </c>
      <c r="K109" s="197"/>
    </row>
    <row r="110" spans="2:11" ht="15" customHeight="1" x14ac:dyDescent="0.3">
      <c r="B110" s="206"/>
      <c r="C110" s="186" t="s">
        <v>578</v>
      </c>
      <c r="D110" s="186"/>
      <c r="E110" s="186"/>
      <c r="F110" s="205" t="s">
        <v>559</v>
      </c>
      <c r="G110" s="186"/>
      <c r="H110" s="186" t="s">
        <v>592</v>
      </c>
      <c r="I110" s="186" t="s">
        <v>555</v>
      </c>
      <c r="J110" s="186">
        <v>50</v>
      </c>
      <c r="K110" s="197"/>
    </row>
    <row r="111" spans="2:11" ht="15" customHeight="1" x14ac:dyDescent="0.3">
      <c r="B111" s="206"/>
      <c r="C111" s="186" t="s">
        <v>53</v>
      </c>
      <c r="D111" s="186"/>
      <c r="E111" s="186"/>
      <c r="F111" s="205" t="s">
        <v>553</v>
      </c>
      <c r="G111" s="186"/>
      <c r="H111" s="186" t="s">
        <v>593</v>
      </c>
      <c r="I111" s="186" t="s">
        <v>555</v>
      </c>
      <c r="J111" s="186">
        <v>20</v>
      </c>
      <c r="K111" s="197"/>
    </row>
    <row r="112" spans="2:11" ht="15" customHeight="1" x14ac:dyDescent="0.3">
      <c r="B112" s="206"/>
      <c r="C112" s="186" t="s">
        <v>594</v>
      </c>
      <c r="D112" s="186"/>
      <c r="E112" s="186"/>
      <c r="F112" s="205" t="s">
        <v>553</v>
      </c>
      <c r="G112" s="186"/>
      <c r="H112" s="186" t="s">
        <v>595</v>
      </c>
      <c r="I112" s="186" t="s">
        <v>555</v>
      </c>
      <c r="J112" s="186">
        <v>120</v>
      </c>
      <c r="K112" s="197"/>
    </row>
    <row r="113" spans="2:11" ht="15" customHeight="1" x14ac:dyDescent="0.3">
      <c r="B113" s="206"/>
      <c r="C113" s="186" t="s">
        <v>38</v>
      </c>
      <c r="D113" s="186"/>
      <c r="E113" s="186"/>
      <c r="F113" s="205" t="s">
        <v>553</v>
      </c>
      <c r="G113" s="186"/>
      <c r="H113" s="186" t="s">
        <v>596</v>
      </c>
      <c r="I113" s="186" t="s">
        <v>587</v>
      </c>
      <c r="J113" s="186"/>
      <c r="K113" s="197"/>
    </row>
    <row r="114" spans="2:11" ht="15" customHeight="1" x14ac:dyDescent="0.3">
      <c r="B114" s="206"/>
      <c r="C114" s="186" t="s">
        <v>48</v>
      </c>
      <c r="D114" s="186"/>
      <c r="E114" s="186"/>
      <c r="F114" s="205" t="s">
        <v>553</v>
      </c>
      <c r="G114" s="186"/>
      <c r="H114" s="186" t="s">
        <v>597</v>
      </c>
      <c r="I114" s="186" t="s">
        <v>587</v>
      </c>
      <c r="J114" s="186"/>
      <c r="K114" s="197"/>
    </row>
    <row r="115" spans="2:11" ht="15" customHeight="1" x14ac:dyDescent="0.3">
      <c r="B115" s="206"/>
      <c r="C115" s="186" t="s">
        <v>57</v>
      </c>
      <c r="D115" s="186"/>
      <c r="E115" s="186"/>
      <c r="F115" s="205" t="s">
        <v>553</v>
      </c>
      <c r="G115" s="186"/>
      <c r="H115" s="186" t="s">
        <v>598</v>
      </c>
      <c r="I115" s="186" t="s">
        <v>599</v>
      </c>
      <c r="J115" s="186"/>
      <c r="K115" s="197"/>
    </row>
    <row r="116" spans="2:11" ht="15" customHeight="1" x14ac:dyDescent="0.3">
      <c r="B116" s="209"/>
      <c r="C116" s="215"/>
      <c r="D116" s="215"/>
      <c r="E116" s="215"/>
      <c r="F116" s="215"/>
      <c r="G116" s="215"/>
      <c r="H116" s="215"/>
      <c r="I116" s="215"/>
      <c r="J116" s="215"/>
      <c r="K116" s="211"/>
    </row>
    <row r="117" spans="2:11" ht="18.75" customHeight="1" x14ac:dyDescent="0.3">
      <c r="B117" s="216"/>
      <c r="C117" s="182"/>
      <c r="D117" s="182"/>
      <c r="E117" s="182"/>
      <c r="F117" s="217"/>
      <c r="G117" s="182"/>
      <c r="H117" s="182"/>
      <c r="I117" s="182"/>
      <c r="J117" s="182"/>
      <c r="K117" s="216"/>
    </row>
    <row r="118" spans="2:11" ht="18.75" customHeight="1" x14ac:dyDescent="0.3">
      <c r="B118" s="192"/>
      <c r="C118" s="192"/>
      <c r="D118" s="192"/>
      <c r="E118" s="192"/>
      <c r="F118" s="192"/>
      <c r="G118" s="192"/>
      <c r="H118" s="192"/>
      <c r="I118" s="192"/>
      <c r="J118" s="192"/>
      <c r="K118" s="192"/>
    </row>
    <row r="119" spans="2:11" ht="7.5" customHeight="1" x14ac:dyDescent="0.3">
      <c r="B119" s="218"/>
      <c r="C119" s="219"/>
      <c r="D119" s="219"/>
      <c r="E119" s="219"/>
      <c r="F119" s="219"/>
      <c r="G119" s="219"/>
      <c r="H119" s="219"/>
      <c r="I119" s="219"/>
      <c r="J119" s="219"/>
      <c r="K119" s="220"/>
    </row>
    <row r="120" spans="2:11" ht="45" customHeight="1" x14ac:dyDescent="0.3">
      <c r="B120" s="221"/>
      <c r="C120" s="294" t="s">
        <v>600</v>
      </c>
      <c r="D120" s="294"/>
      <c r="E120" s="294"/>
      <c r="F120" s="294"/>
      <c r="G120" s="294"/>
      <c r="H120" s="294"/>
      <c r="I120" s="294"/>
      <c r="J120" s="294"/>
      <c r="K120" s="222"/>
    </row>
    <row r="121" spans="2:11" ht="17.25" customHeight="1" x14ac:dyDescent="0.3">
      <c r="B121" s="223"/>
      <c r="C121" s="198" t="s">
        <v>547</v>
      </c>
      <c r="D121" s="198"/>
      <c r="E121" s="198"/>
      <c r="F121" s="198" t="s">
        <v>548</v>
      </c>
      <c r="G121" s="199"/>
      <c r="H121" s="198" t="s">
        <v>109</v>
      </c>
      <c r="I121" s="198" t="s">
        <v>57</v>
      </c>
      <c r="J121" s="198" t="s">
        <v>549</v>
      </c>
      <c r="K121" s="224"/>
    </row>
    <row r="122" spans="2:11" ht="17.25" customHeight="1" x14ac:dyDescent="0.3">
      <c r="B122" s="223"/>
      <c r="C122" s="200" t="s">
        <v>550</v>
      </c>
      <c r="D122" s="200"/>
      <c r="E122" s="200"/>
      <c r="F122" s="201" t="s">
        <v>551</v>
      </c>
      <c r="G122" s="202"/>
      <c r="H122" s="200"/>
      <c r="I122" s="200"/>
      <c r="J122" s="200" t="s">
        <v>552</v>
      </c>
      <c r="K122" s="224"/>
    </row>
    <row r="123" spans="2:11" ht="5.25" customHeight="1" x14ac:dyDescent="0.3">
      <c r="B123" s="225"/>
      <c r="C123" s="203"/>
      <c r="D123" s="203"/>
      <c r="E123" s="203"/>
      <c r="F123" s="203"/>
      <c r="G123" s="186"/>
      <c r="H123" s="203"/>
      <c r="I123" s="203"/>
      <c r="J123" s="203"/>
      <c r="K123" s="226"/>
    </row>
    <row r="124" spans="2:11" ht="15" customHeight="1" x14ac:dyDescent="0.3">
      <c r="B124" s="225"/>
      <c r="C124" s="186" t="s">
        <v>556</v>
      </c>
      <c r="D124" s="203"/>
      <c r="E124" s="203"/>
      <c r="F124" s="205" t="s">
        <v>553</v>
      </c>
      <c r="G124" s="186"/>
      <c r="H124" s="186" t="s">
        <v>592</v>
      </c>
      <c r="I124" s="186" t="s">
        <v>555</v>
      </c>
      <c r="J124" s="186">
        <v>120</v>
      </c>
      <c r="K124" s="227"/>
    </row>
    <row r="125" spans="2:11" ht="15" customHeight="1" x14ac:dyDescent="0.3">
      <c r="B125" s="225"/>
      <c r="C125" s="186" t="s">
        <v>601</v>
      </c>
      <c r="D125" s="186"/>
      <c r="E125" s="186"/>
      <c r="F125" s="205" t="s">
        <v>553</v>
      </c>
      <c r="G125" s="186"/>
      <c r="H125" s="186" t="s">
        <v>602</v>
      </c>
      <c r="I125" s="186" t="s">
        <v>555</v>
      </c>
      <c r="J125" s="186" t="s">
        <v>603</v>
      </c>
      <c r="K125" s="227"/>
    </row>
    <row r="126" spans="2:11" ht="15" customHeight="1" x14ac:dyDescent="0.3">
      <c r="B126" s="225"/>
      <c r="C126" s="186" t="s">
        <v>502</v>
      </c>
      <c r="D126" s="186"/>
      <c r="E126" s="186"/>
      <c r="F126" s="205" t="s">
        <v>553</v>
      </c>
      <c r="G126" s="186"/>
      <c r="H126" s="186" t="s">
        <v>604</v>
      </c>
      <c r="I126" s="186" t="s">
        <v>555</v>
      </c>
      <c r="J126" s="186" t="s">
        <v>603</v>
      </c>
      <c r="K126" s="227"/>
    </row>
    <row r="127" spans="2:11" ht="15" customHeight="1" x14ac:dyDescent="0.3">
      <c r="B127" s="225"/>
      <c r="C127" s="186" t="s">
        <v>564</v>
      </c>
      <c r="D127" s="186"/>
      <c r="E127" s="186"/>
      <c r="F127" s="205" t="s">
        <v>559</v>
      </c>
      <c r="G127" s="186"/>
      <c r="H127" s="186" t="s">
        <v>565</v>
      </c>
      <c r="I127" s="186" t="s">
        <v>555</v>
      </c>
      <c r="J127" s="186">
        <v>15</v>
      </c>
      <c r="K127" s="227"/>
    </row>
    <row r="128" spans="2:11" ht="15" customHeight="1" x14ac:dyDescent="0.3">
      <c r="B128" s="225"/>
      <c r="C128" s="207" t="s">
        <v>566</v>
      </c>
      <c r="D128" s="207"/>
      <c r="E128" s="207"/>
      <c r="F128" s="208" t="s">
        <v>559</v>
      </c>
      <c r="G128" s="207"/>
      <c r="H128" s="207" t="s">
        <v>567</v>
      </c>
      <c r="I128" s="207" t="s">
        <v>555</v>
      </c>
      <c r="J128" s="207">
        <v>15</v>
      </c>
      <c r="K128" s="227"/>
    </row>
    <row r="129" spans="2:11" ht="15" customHeight="1" x14ac:dyDescent="0.3">
      <c r="B129" s="225"/>
      <c r="C129" s="207" t="s">
        <v>568</v>
      </c>
      <c r="D129" s="207"/>
      <c r="E129" s="207"/>
      <c r="F129" s="208" t="s">
        <v>559</v>
      </c>
      <c r="G129" s="207"/>
      <c r="H129" s="207" t="s">
        <v>569</v>
      </c>
      <c r="I129" s="207" t="s">
        <v>555</v>
      </c>
      <c r="J129" s="207">
        <v>20</v>
      </c>
      <c r="K129" s="227"/>
    </row>
    <row r="130" spans="2:11" ht="15" customHeight="1" x14ac:dyDescent="0.3">
      <c r="B130" s="225"/>
      <c r="C130" s="207" t="s">
        <v>570</v>
      </c>
      <c r="D130" s="207"/>
      <c r="E130" s="207"/>
      <c r="F130" s="208" t="s">
        <v>559</v>
      </c>
      <c r="G130" s="207"/>
      <c r="H130" s="207" t="s">
        <v>571</v>
      </c>
      <c r="I130" s="207" t="s">
        <v>555</v>
      </c>
      <c r="J130" s="207">
        <v>20</v>
      </c>
      <c r="K130" s="227"/>
    </row>
    <row r="131" spans="2:11" ht="15" customHeight="1" x14ac:dyDescent="0.3">
      <c r="B131" s="225"/>
      <c r="C131" s="186" t="s">
        <v>558</v>
      </c>
      <c r="D131" s="186"/>
      <c r="E131" s="186"/>
      <c r="F131" s="205" t="s">
        <v>559</v>
      </c>
      <c r="G131" s="186"/>
      <c r="H131" s="186" t="s">
        <v>592</v>
      </c>
      <c r="I131" s="186" t="s">
        <v>555</v>
      </c>
      <c r="J131" s="186">
        <v>50</v>
      </c>
      <c r="K131" s="227"/>
    </row>
    <row r="132" spans="2:11" ht="15" customHeight="1" x14ac:dyDescent="0.3">
      <c r="B132" s="225"/>
      <c r="C132" s="186" t="s">
        <v>572</v>
      </c>
      <c r="D132" s="186"/>
      <c r="E132" s="186"/>
      <c r="F132" s="205" t="s">
        <v>559</v>
      </c>
      <c r="G132" s="186"/>
      <c r="H132" s="186" t="s">
        <v>592</v>
      </c>
      <c r="I132" s="186" t="s">
        <v>555</v>
      </c>
      <c r="J132" s="186">
        <v>50</v>
      </c>
      <c r="K132" s="227"/>
    </row>
    <row r="133" spans="2:11" ht="15" customHeight="1" x14ac:dyDescent="0.3">
      <c r="B133" s="225"/>
      <c r="C133" s="186" t="s">
        <v>578</v>
      </c>
      <c r="D133" s="186"/>
      <c r="E133" s="186"/>
      <c r="F133" s="205" t="s">
        <v>559</v>
      </c>
      <c r="G133" s="186"/>
      <c r="H133" s="186" t="s">
        <v>592</v>
      </c>
      <c r="I133" s="186" t="s">
        <v>555</v>
      </c>
      <c r="J133" s="186">
        <v>50</v>
      </c>
      <c r="K133" s="227"/>
    </row>
    <row r="134" spans="2:11" ht="15" customHeight="1" x14ac:dyDescent="0.3">
      <c r="B134" s="225"/>
      <c r="C134" s="186" t="s">
        <v>580</v>
      </c>
      <c r="D134" s="186"/>
      <c r="E134" s="186"/>
      <c r="F134" s="205" t="s">
        <v>559</v>
      </c>
      <c r="G134" s="186"/>
      <c r="H134" s="186" t="s">
        <v>592</v>
      </c>
      <c r="I134" s="186" t="s">
        <v>555</v>
      </c>
      <c r="J134" s="186">
        <v>50</v>
      </c>
      <c r="K134" s="227"/>
    </row>
    <row r="135" spans="2:11" ht="15" customHeight="1" x14ac:dyDescent="0.3">
      <c r="B135" s="225"/>
      <c r="C135" s="186" t="s">
        <v>114</v>
      </c>
      <c r="D135" s="186"/>
      <c r="E135" s="186"/>
      <c r="F135" s="205" t="s">
        <v>559</v>
      </c>
      <c r="G135" s="186"/>
      <c r="H135" s="186" t="s">
        <v>605</v>
      </c>
      <c r="I135" s="186" t="s">
        <v>555</v>
      </c>
      <c r="J135" s="186">
        <v>255</v>
      </c>
      <c r="K135" s="227"/>
    </row>
    <row r="136" spans="2:11" ht="15" customHeight="1" x14ac:dyDescent="0.3">
      <c r="B136" s="225"/>
      <c r="C136" s="186" t="s">
        <v>582</v>
      </c>
      <c r="D136" s="186"/>
      <c r="E136" s="186"/>
      <c r="F136" s="205" t="s">
        <v>553</v>
      </c>
      <c r="G136" s="186"/>
      <c r="H136" s="186" t="s">
        <v>606</v>
      </c>
      <c r="I136" s="186" t="s">
        <v>584</v>
      </c>
      <c r="J136" s="186"/>
      <c r="K136" s="227"/>
    </row>
    <row r="137" spans="2:11" ht="15" customHeight="1" x14ac:dyDescent="0.3">
      <c r="B137" s="225"/>
      <c r="C137" s="186" t="s">
        <v>585</v>
      </c>
      <c r="D137" s="186"/>
      <c r="E137" s="186"/>
      <c r="F137" s="205" t="s">
        <v>553</v>
      </c>
      <c r="G137" s="186"/>
      <c r="H137" s="186" t="s">
        <v>607</v>
      </c>
      <c r="I137" s="186" t="s">
        <v>587</v>
      </c>
      <c r="J137" s="186"/>
      <c r="K137" s="227"/>
    </row>
    <row r="138" spans="2:11" ht="15" customHeight="1" x14ac:dyDescent="0.3">
      <c r="B138" s="225"/>
      <c r="C138" s="186" t="s">
        <v>588</v>
      </c>
      <c r="D138" s="186"/>
      <c r="E138" s="186"/>
      <c r="F138" s="205" t="s">
        <v>553</v>
      </c>
      <c r="G138" s="186"/>
      <c r="H138" s="186" t="s">
        <v>588</v>
      </c>
      <c r="I138" s="186" t="s">
        <v>587</v>
      </c>
      <c r="J138" s="186"/>
      <c r="K138" s="227"/>
    </row>
    <row r="139" spans="2:11" ht="15" customHeight="1" x14ac:dyDescent="0.3">
      <c r="B139" s="225"/>
      <c r="C139" s="186" t="s">
        <v>38</v>
      </c>
      <c r="D139" s="186"/>
      <c r="E139" s="186"/>
      <c r="F139" s="205" t="s">
        <v>553</v>
      </c>
      <c r="G139" s="186"/>
      <c r="H139" s="186" t="s">
        <v>608</v>
      </c>
      <c r="I139" s="186" t="s">
        <v>587</v>
      </c>
      <c r="J139" s="186"/>
      <c r="K139" s="227"/>
    </row>
    <row r="140" spans="2:11" ht="15" customHeight="1" x14ac:dyDescent="0.3">
      <c r="B140" s="225"/>
      <c r="C140" s="186" t="s">
        <v>609</v>
      </c>
      <c r="D140" s="186"/>
      <c r="E140" s="186"/>
      <c r="F140" s="205" t="s">
        <v>553</v>
      </c>
      <c r="G140" s="186"/>
      <c r="H140" s="186" t="s">
        <v>610</v>
      </c>
      <c r="I140" s="186" t="s">
        <v>587</v>
      </c>
      <c r="J140" s="186"/>
      <c r="K140" s="227"/>
    </row>
    <row r="141" spans="2:11" ht="15" customHeight="1" x14ac:dyDescent="0.3">
      <c r="B141" s="228"/>
      <c r="C141" s="229"/>
      <c r="D141" s="229"/>
      <c r="E141" s="229"/>
      <c r="F141" s="229"/>
      <c r="G141" s="229"/>
      <c r="H141" s="229"/>
      <c r="I141" s="229"/>
      <c r="J141" s="229"/>
      <c r="K141" s="230"/>
    </row>
    <row r="142" spans="2:11" ht="18.75" customHeight="1" x14ac:dyDescent="0.3">
      <c r="B142" s="182"/>
      <c r="C142" s="182"/>
      <c r="D142" s="182"/>
      <c r="E142" s="182"/>
      <c r="F142" s="217"/>
      <c r="G142" s="182"/>
      <c r="H142" s="182"/>
      <c r="I142" s="182"/>
      <c r="J142" s="182"/>
      <c r="K142" s="182"/>
    </row>
    <row r="143" spans="2:11" ht="18.75" customHeight="1" x14ac:dyDescent="0.3">
      <c r="B143" s="192"/>
      <c r="C143" s="192"/>
      <c r="D143" s="192"/>
      <c r="E143" s="192"/>
      <c r="F143" s="192"/>
      <c r="G143" s="192"/>
      <c r="H143" s="192"/>
      <c r="I143" s="192"/>
      <c r="J143" s="192"/>
      <c r="K143" s="192"/>
    </row>
    <row r="144" spans="2:11" ht="7.5" customHeight="1" x14ac:dyDescent="0.3">
      <c r="B144" s="193"/>
      <c r="C144" s="194"/>
      <c r="D144" s="194"/>
      <c r="E144" s="194"/>
      <c r="F144" s="194"/>
      <c r="G144" s="194"/>
      <c r="H144" s="194"/>
      <c r="I144" s="194"/>
      <c r="J144" s="194"/>
      <c r="K144" s="195"/>
    </row>
    <row r="145" spans="2:11" ht="45" customHeight="1" x14ac:dyDescent="0.3">
      <c r="B145" s="196"/>
      <c r="C145" s="297" t="s">
        <v>611</v>
      </c>
      <c r="D145" s="297"/>
      <c r="E145" s="297"/>
      <c r="F145" s="297"/>
      <c r="G145" s="297"/>
      <c r="H145" s="297"/>
      <c r="I145" s="297"/>
      <c r="J145" s="297"/>
      <c r="K145" s="197"/>
    </row>
    <row r="146" spans="2:11" ht="17.25" customHeight="1" x14ac:dyDescent="0.3">
      <c r="B146" s="196"/>
      <c r="C146" s="198" t="s">
        <v>547</v>
      </c>
      <c r="D146" s="198"/>
      <c r="E146" s="198"/>
      <c r="F146" s="198" t="s">
        <v>548</v>
      </c>
      <c r="G146" s="199"/>
      <c r="H146" s="198" t="s">
        <v>109</v>
      </c>
      <c r="I146" s="198" t="s">
        <v>57</v>
      </c>
      <c r="J146" s="198" t="s">
        <v>549</v>
      </c>
      <c r="K146" s="197"/>
    </row>
    <row r="147" spans="2:11" ht="17.25" customHeight="1" x14ac:dyDescent="0.3">
      <c r="B147" s="196"/>
      <c r="C147" s="200" t="s">
        <v>550</v>
      </c>
      <c r="D147" s="200"/>
      <c r="E147" s="200"/>
      <c r="F147" s="201" t="s">
        <v>551</v>
      </c>
      <c r="G147" s="202"/>
      <c r="H147" s="200"/>
      <c r="I147" s="200"/>
      <c r="J147" s="200" t="s">
        <v>552</v>
      </c>
      <c r="K147" s="197"/>
    </row>
    <row r="148" spans="2:11" ht="5.25" customHeight="1" x14ac:dyDescent="0.3">
      <c r="B148" s="206"/>
      <c r="C148" s="203"/>
      <c r="D148" s="203"/>
      <c r="E148" s="203"/>
      <c r="F148" s="203"/>
      <c r="G148" s="204"/>
      <c r="H148" s="203"/>
      <c r="I148" s="203"/>
      <c r="J148" s="203"/>
      <c r="K148" s="227"/>
    </row>
    <row r="149" spans="2:11" ht="15" customHeight="1" x14ac:dyDescent="0.3">
      <c r="B149" s="206"/>
      <c r="C149" s="231" t="s">
        <v>556</v>
      </c>
      <c r="D149" s="186"/>
      <c r="E149" s="186"/>
      <c r="F149" s="232" t="s">
        <v>553</v>
      </c>
      <c r="G149" s="186"/>
      <c r="H149" s="231" t="s">
        <v>592</v>
      </c>
      <c r="I149" s="231" t="s">
        <v>555</v>
      </c>
      <c r="J149" s="231">
        <v>120</v>
      </c>
      <c r="K149" s="227"/>
    </row>
    <row r="150" spans="2:11" ht="15" customHeight="1" x14ac:dyDescent="0.3">
      <c r="B150" s="206"/>
      <c r="C150" s="231" t="s">
        <v>601</v>
      </c>
      <c r="D150" s="186"/>
      <c r="E150" s="186"/>
      <c r="F150" s="232" t="s">
        <v>553</v>
      </c>
      <c r="G150" s="186"/>
      <c r="H150" s="231" t="s">
        <v>612</v>
      </c>
      <c r="I150" s="231" t="s">
        <v>555</v>
      </c>
      <c r="J150" s="231" t="s">
        <v>603</v>
      </c>
      <c r="K150" s="227"/>
    </row>
    <row r="151" spans="2:11" ht="15" customHeight="1" x14ac:dyDescent="0.3">
      <c r="B151" s="206"/>
      <c r="C151" s="231" t="s">
        <v>502</v>
      </c>
      <c r="D151" s="186"/>
      <c r="E151" s="186"/>
      <c r="F151" s="232" t="s">
        <v>553</v>
      </c>
      <c r="G151" s="186"/>
      <c r="H151" s="231" t="s">
        <v>613</v>
      </c>
      <c r="I151" s="231" t="s">
        <v>555</v>
      </c>
      <c r="J151" s="231" t="s">
        <v>603</v>
      </c>
      <c r="K151" s="227"/>
    </row>
    <row r="152" spans="2:11" ht="15" customHeight="1" x14ac:dyDescent="0.3">
      <c r="B152" s="206"/>
      <c r="C152" s="231" t="s">
        <v>558</v>
      </c>
      <c r="D152" s="186"/>
      <c r="E152" s="186"/>
      <c r="F152" s="232" t="s">
        <v>559</v>
      </c>
      <c r="G152" s="186"/>
      <c r="H152" s="231" t="s">
        <v>592</v>
      </c>
      <c r="I152" s="231" t="s">
        <v>555</v>
      </c>
      <c r="J152" s="231">
        <v>50</v>
      </c>
      <c r="K152" s="227"/>
    </row>
    <row r="153" spans="2:11" ht="15" customHeight="1" x14ac:dyDescent="0.3">
      <c r="B153" s="206"/>
      <c r="C153" s="231" t="s">
        <v>561</v>
      </c>
      <c r="D153" s="186"/>
      <c r="E153" s="186"/>
      <c r="F153" s="232" t="s">
        <v>553</v>
      </c>
      <c r="G153" s="186"/>
      <c r="H153" s="231" t="s">
        <v>592</v>
      </c>
      <c r="I153" s="231" t="s">
        <v>563</v>
      </c>
      <c r="J153" s="231"/>
      <c r="K153" s="227"/>
    </row>
    <row r="154" spans="2:11" ht="15" customHeight="1" x14ac:dyDescent="0.3">
      <c r="B154" s="206"/>
      <c r="C154" s="231" t="s">
        <v>572</v>
      </c>
      <c r="D154" s="186"/>
      <c r="E154" s="186"/>
      <c r="F154" s="232" t="s">
        <v>559</v>
      </c>
      <c r="G154" s="186"/>
      <c r="H154" s="231" t="s">
        <v>592</v>
      </c>
      <c r="I154" s="231" t="s">
        <v>555</v>
      </c>
      <c r="J154" s="231">
        <v>50</v>
      </c>
      <c r="K154" s="227"/>
    </row>
    <row r="155" spans="2:11" ht="15" customHeight="1" x14ac:dyDescent="0.3">
      <c r="B155" s="206"/>
      <c r="C155" s="231" t="s">
        <v>580</v>
      </c>
      <c r="D155" s="186"/>
      <c r="E155" s="186"/>
      <c r="F155" s="232" t="s">
        <v>559</v>
      </c>
      <c r="G155" s="186"/>
      <c r="H155" s="231" t="s">
        <v>592</v>
      </c>
      <c r="I155" s="231" t="s">
        <v>555</v>
      </c>
      <c r="J155" s="231">
        <v>50</v>
      </c>
      <c r="K155" s="227"/>
    </row>
    <row r="156" spans="2:11" ht="15" customHeight="1" x14ac:dyDescent="0.3">
      <c r="B156" s="206"/>
      <c r="C156" s="231" t="s">
        <v>578</v>
      </c>
      <c r="D156" s="186"/>
      <c r="E156" s="186"/>
      <c r="F156" s="232" t="s">
        <v>559</v>
      </c>
      <c r="G156" s="186"/>
      <c r="H156" s="231" t="s">
        <v>592</v>
      </c>
      <c r="I156" s="231" t="s">
        <v>555</v>
      </c>
      <c r="J156" s="231">
        <v>50</v>
      </c>
      <c r="K156" s="227"/>
    </row>
    <row r="157" spans="2:11" ht="15" customHeight="1" x14ac:dyDescent="0.3">
      <c r="B157" s="206"/>
      <c r="C157" s="231" t="s">
        <v>101</v>
      </c>
      <c r="D157" s="186"/>
      <c r="E157" s="186"/>
      <c r="F157" s="232" t="s">
        <v>553</v>
      </c>
      <c r="G157" s="186"/>
      <c r="H157" s="231" t="s">
        <v>614</v>
      </c>
      <c r="I157" s="231" t="s">
        <v>555</v>
      </c>
      <c r="J157" s="231" t="s">
        <v>615</v>
      </c>
      <c r="K157" s="227"/>
    </row>
    <row r="158" spans="2:11" ht="15" customHeight="1" x14ac:dyDescent="0.3">
      <c r="B158" s="206"/>
      <c r="C158" s="231" t="s">
        <v>616</v>
      </c>
      <c r="D158" s="186"/>
      <c r="E158" s="186"/>
      <c r="F158" s="232" t="s">
        <v>553</v>
      </c>
      <c r="G158" s="186"/>
      <c r="H158" s="231" t="s">
        <v>617</v>
      </c>
      <c r="I158" s="231" t="s">
        <v>587</v>
      </c>
      <c r="J158" s="231"/>
      <c r="K158" s="227"/>
    </row>
    <row r="159" spans="2:11" ht="15" customHeight="1" x14ac:dyDescent="0.3">
      <c r="B159" s="233"/>
      <c r="C159" s="215"/>
      <c r="D159" s="215"/>
      <c r="E159" s="215"/>
      <c r="F159" s="215"/>
      <c r="G159" s="215"/>
      <c r="H159" s="215"/>
      <c r="I159" s="215"/>
      <c r="J159" s="215"/>
      <c r="K159" s="234"/>
    </row>
    <row r="160" spans="2:11" ht="18.75" customHeight="1" x14ac:dyDescent="0.3">
      <c r="B160" s="182"/>
      <c r="C160" s="186"/>
      <c r="D160" s="186"/>
      <c r="E160" s="186"/>
      <c r="F160" s="205"/>
      <c r="G160" s="186"/>
      <c r="H160" s="186"/>
      <c r="I160" s="186"/>
      <c r="J160" s="186"/>
      <c r="K160" s="182"/>
    </row>
    <row r="161" spans="2:11" ht="18.75" customHeight="1" x14ac:dyDescent="0.3">
      <c r="B161" s="192"/>
      <c r="C161" s="192"/>
      <c r="D161" s="192"/>
      <c r="E161" s="192"/>
      <c r="F161" s="192"/>
      <c r="G161" s="192"/>
      <c r="H161" s="192"/>
      <c r="I161" s="192"/>
      <c r="J161" s="192"/>
      <c r="K161" s="192"/>
    </row>
    <row r="162" spans="2:11" ht="7.5" customHeight="1" x14ac:dyDescent="0.3">
      <c r="B162" s="174"/>
      <c r="C162" s="175"/>
      <c r="D162" s="175"/>
      <c r="E162" s="175"/>
      <c r="F162" s="175"/>
      <c r="G162" s="175"/>
      <c r="H162" s="175"/>
      <c r="I162" s="175"/>
      <c r="J162" s="175"/>
      <c r="K162" s="176"/>
    </row>
    <row r="163" spans="2:11" ht="45" customHeight="1" x14ac:dyDescent="0.3">
      <c r="B163" s="177"/>
      <c r="C163" s="294" t="s">
        <v>618</v>
      </c>
      <c r="D163" s="294"/>
      <c r="E163" s="294"/>
      <c r="F163" s="294"/>
      <c r="G163" s="294"/>
      <c r="H163" s="294"/>
      <c r="I163" s="294"/>
      <c r="J163" s="294"/>
      <c r="K163" s="178"/>
    </row>
    <row r="164" spans="2:11" ht="17.25" customHeight="1" x14ac:dyDescent="0.3">
      <c r="B164" s="177"/>
      <c r="C164" s="198" t="s">
        <v>547</v>
      </c>
      <c r="D164" s="198"/>
      <c r="E164" s="198"/>
      <c r="F164" s="198" t="s">
        <v>548</v>
      </c>
      <c r="G164" s="235"/>
      <c r="H164" s="236" t="s">
        <v>109</v>
      </c>
      <c r="I164" s="236" t="s">
        <v>57</v>
      </c>
      <c r="J164" s="198" t="s">
        <v>549</v>
      </c>
      <c r="K164" s="178"/>
    </row>
    <row r="165" spans="2:11" ht="17.25" customHeight="1" x14ac:dyDescent="0.3">
      <c r="B165" s="179"/>
      <c r="C165" s="200" t="s">
        <v>550</v>
      </c>
      <c r="D165" s="200"/>
      <c r="E165" s="200"/>
      <c r="F165" s="201" t="s">
        <v>551</v>
      </c>
      <c r="G165" s="237"/>
      <c r="H165" s="238"/>
      <c r="I165" s="238"/>
      <c r="J165" s="200" t="s">
        <v>552</v>
      </c>
      <c r="K165" s="180"/>
    </row>
    <row r="166" spans="2:11" ht="5.25" customHeight="1" x14ac:dyDescent="0.3">
      <c r="B166" s="206"/>
      <c r="C166" s="203"/>
      <c r="D166" s="203"/>
      <c r="E166" s="203"/>
      <c r="F166" s="203"/>
      <c r="G166" s="204"/>
      <c r="H166" s="203"/>
      <c r="I166" s="203"/>
      <c r="J166" s="203"/>
      <c r="K166" s="227"/>
    </row>
    <row r="167" spans="2:11" ht="15" customHeight="1" x14ac:dyDescent="0.3">
      <c r="B167" s="206"/>
      <c r="C167" s="186" t="s">
        <v>556</v>
      </c>
      <c r="D167" s="186"/>
      <c r="E167" s="186"/>
      <c r="F167" s="205" t="s">
        <v>553</v>
      </c>
      <c r="G167" s="186"/>
      <c r="H167" s="186" t="s">
        <v>592</v>
      </c>
      <c r="I167" s="186" t="s">
        <v>555</v>
      </c>
      <c r="J167" s="186">
        <v>120</v>
      </c>
      <c r="K167" s="227"/>
    </row>
    <row r="168" spans="2:11" ht="15" customHeight="1" x14ac:dyDescent="0.3">
      <c r="B168" s="206"/>
      <c r="C168" s="186" t="s">
        <v>601</v>
      </c>
      <c r="D168" s="186"/>
      <c r="E168" s="186"/>
      <c r="F168" s="205" t="s">
        <v>553</v>
      </c>
      <c r="G168" s="186"/>
      <c r="H168" s="186" t="s">
        <v>602</v>
      </c>
      <c r="I168" s="186" t="s">
        <v>555</v>
      </c>
      <c r="J168" s="186" t="s">
        <v>603</v>
      </c>
      <c r="K168" s="227"/>
    </row>
    <row r="169" spans="2:11" ht="15" customHeight="1" x14ac:dyDescent="0.3">
      <c r="B169" s="206"/>
      <c r="C169" s="186" t="s">
        <v>502</v>
      </c>
      <c r="D169" s="186"/>
      <c r="E169" s="186"/>
      <c r="F169" s="205" t="s">
        <v>553</v>
      </c>
      <c r="G169" s="186"/>
      <c r="H169" s="186" t="s">
        <v>619</v>
      </c>
      <c r="I169" s="186" t="s">
        <v>555</v>
      </c>
      <c r="J169" s="186" t="s">
        <v>603</v>
      </c>
      <c r="K169" s="227"/>
    </row>
    <row r="170" spans="2:11" ht="15" customHeight="1" x14ac:dyDescent="0.3">
      <c r="B170" s="206"/>
      <c r="C170" s="186" t="s">
        <v>558</v>
      </c>
      <c r="D170" s="186"/>
      <c r="E170" s="186"/>
      <c r="F170" s="205" t="s">
        <v>559</v>
      </c>
      <c r="G170" s="186"/>
      <c r="H170" s="186" t="s">
        <v>619</v>
      </c>
      <c r="I170" s="186" t="s">
        <v>555</v>
      </c>
      <c r="J170" s="186">
        <v>50</v>
      </c>
      <c r="K170" s="227"/>
    </row>
    <row r="171" spans="2:11" ht="15" customHeight="1" x14ac:dyDescent="0.3">
      <c r="B171" s="206"/>
      <c r="C171" s="186" t="s">
        <v>561</v>
      </c>
      <c r="D171" s="186"/>
      <c r="E171" s="186"/>
      <c r="F171" s="205" t="s">
        <v>553</v>
      </c>
      <c r="G171" s="186"/>
      <c r="H171" s="186" t="s">
        <v>619</v>
      </c>
      <c r="I171" s="186" t="s">
        <v>563</v>
      </c>
      <c r="J171" s="186"/>
      <c r="K171" s="227"/>
    </row>
    <row r="172" spans="2:11" ht="15" customHeight="1" x14ac:dyDescent="0.3">
      <c r="B172" s="206"/>
      <c r="C172" s="186" t="s">
        <v>572</v>
      </c>
      <c r="D172" s="186"/>
      <c r="E172" s="186"/>
      <c r="F172" s="205" t="s">
        <v>559</v>
      </c>
      <c r="G172" s="186"/>
      <c r="H172" s="186" t="s">
        <v>619</v>
      </c>
      <c r="I172" s="186" t="s">
        <v>555</v>
      </c>
      <c r="J172" s="186">
        <v>50</v>
      </c>
      <c r="K172" s="227"/>
    </row>
    <row r="173" spans="2:11" ht="15" customHeight="1" x14ac:dyDescent="0.3">
      <c r="B173" s="206"/>
      <c r="C173" s="186" t="s">
        <v>580</v>
      </c>
      <c r="D173" s="186"/>
      <c r="E173" s="186"/>
      <c r="F173" s="205" t="s">
        <v>559</v>
      </c>
      <c r="G173" s="186"/>
      <c r="H173" s="186" t="s">
        <v>619</v>
      </c>
      <c r="I173" s="186" t="s">
        <v>555</v>
      </c>
      <c r="J173" s="186">
        <v>50</v>
      </c>
      <c r="K173" s="227"/>
    </row>
    <row r="174" spans="2:11" ht="15" customHeight="1" x14ac:dyDescent="0.3">
      <c r="B174" s="206"/>
      <c r="C174" s="186" t="s">
        <v>578</v>
      </c>
      <c r="D174" s="186"/>
      <c r="E174" s="186"/>
      <c r="F174" s="205" t="s">
        <v>559</v>
      </c>
      <c r="G174" s="186"/>
      <c r="H174" s="186" t="s">
        <v>619</v>
      </c>
      <c r="I174" s="186" t="s">
        <v>555</v>
      </c>
      <c r="J174" s="186">
        <v>50</v>
      </c>
      <c r="K174" s="227"/>
    </row>
    <row r="175" spans="2:11" ht="15" customHeight="1" x14ac:dyDescent="0.3">
      <c r="B175" s="206"/>
      <c r="C175" s="186" t="s">
        <v>108</v>
      </c>
      <c r="D175" s="186"/>
      <c r="E175" s="186"/>
      <c r="F175" s="205" t="s">
        <v>553</v>
      </c>
      <c r="G175" s="186"/>
      <c r="H175" s="186" t="s">
        <v>620</v>
      </c>
      <c r="I175" s="186" t="s">
        <v>621</v>
      </c>
      <c r="J175" s="186"/>
      <c r="K175" s="227"/>
    </row>
    <row r="176" spans="2:11" ht="15" customHeight="1" x14ac:dyDescent="0.3">
      <c r="B176" s="206"/>
      <c r="C176" s="186" t="s">
        <v>57</v>
      </c>
      <c r="D176" s="186"/>
      <c r="E176" s="186"/>
      <c r="F176" s="205" t="s">
        <v>553</v>
      </c>
      <c r="G176" s="186"/>
      <c r="H176" s="186" t="s">
        <v>622</v>
      </c>
      <c r="I176" s="186" t="s">
        <v>623</v>
      </c>
      <c r="J176" s="186">
        <v>1</v>
      </c>
      <c r="K176" s="227"/>
    </row>
    <row r="177" spans="2:11" ht="15" customHeight="1" x14ac:dyDescent="0.3">
      <c r="B177" s="206"/>
      <c r="C177" s="186" t="s">
        <v>53</v>
      </c>
      <c r="D177" s="186"/>
      <c r="E177" s="186"/>
      <c r="F177" s="205" t="s">
        <v>553</v>
      </c>
      <c r="G177" s="186"/>
      <c r="H177" s="186" t="s">
        <v>624</v>
      </c>
      <c r="I177" s="186" t="s">
        <v>555</v>
      </c>
      <c r="J177" s="186">
        <v>20</v>
      </c>
      <c r="K177" s="227"/>
    </row>
    <row r="178" spans="2:11" ht="15" customHeight="1" x14ac:dyDescent="0.3">
      <c r="B178" s="206"/>
      <c r="C178" s="186" t="s">
        <v>109</v>
      </c>
      <c r="D178" s="186"/>
      <c r="E178" s="186"/>
      <c r="F178" s="205" t="s">
        <v>553</v>
      </c>
      <c r="G178" s="186"/>
      <c r="H178" s="186" t="s">
        <v>625</v>
      </c>
      <c r="I178" s="186" t="s">
        <v>555</v>
      </c>
      <c r="J178" s="186">
        <v>255</v>
      </c>
      <c r="K178" s="227"/>
    </row>
    <row r="179" spans="2:11" ht="15" customHeight="1" x14ac:dyDescent="0.3">
      <c r="B179" s="206"/>
      <c r="C179" s="186" t="s">
        <v>110</v>
      </c>
      <c r="D179" s="186"/>
      <c r="E179" s="186"/>
      <c r="F179" s="205" t="s">
        <v>553</v>
      </c>
      <c r="G179" s="186"/>
      <c r="H179" s="186" t="s">
        <v>518</v>
      </c>
      <c r="I179" s="186" t="s">
        <v>555</v>
      </c>
      <c r="J179" s="186">
        <v>10</v>
      </c>
      <c r="K179" s="227"/>
    </row>
    <row r="180" spans="2:11" ht="15" customHeight="1" x14ac:dyDescent="0.3">
      <c r="B180" s="206"/>
      <c r="C180" s="186" t="s">
        <v>111</v>
      </c>
      <c r="D180" s="186"/>
      <c r="E180" s="186"/>
      <c r="F180" s="205" t="s">
        <v>553</v>
      </c>
      <c r="G180" s="186"/>
      <c r="H180" s="186" t="s">
        <v>626</v>
      </c>
      <c r="I180" s="186" t="s">
        <v>587</v>
      </c>
      <c r="J180" s="186"/>
      <c r="K180" s="227"/>
    </row>
    <row r="181" spans="2:11" ht="15" customHeight="1" x14ac:dyDescent="0.3">
      <c r="B181" s="206"/>
      <c r="C181" s="186" t="s">
        <v>627</v>
      </c>
      <c r="D181" s="186"/>
      <c r="E181" s="186"/>
      <c r="F181" s="205" t="s">
        <v>553</v>
      </c>
      <c r="G181" s="186"/>
      <c r="H181" s="186" t="s">
        <v>628</v>
      </c>
      <c r="I181" s="186" t="s">
        <v>587</v>
      </c>
      <c r="J181" s="186"/>
      <c r="K181" s="227"/>
    </row>
    <row r="182" spans="2:11" ht="15" customHeight="1" x14ac:dyDescent="0.3">
      <c r="B182" s="206"/>
      <c r="C182" s="186" t="s">
        <v>616</v>
      </c>
      <c r="D182" s="186"/>
      <c r="E182" s="186"/>
      <c r="F182" s="205" t="s">
        <v>553</v>
      </c>
      <c r="G182" s="186"/>
      <c r="H182" s="186" t="s">
        <v>629</v>
      </c>
      <c r="I182" s="186" t="s">
        <v>587</v>
      </c>
      <c r="J182" s="186"/>
      <c r="K182" s="227"/>
    </row>
    <row r="183" spans="2:11" ht="15" customHeight="1" x14ac:dyDescent="0.3">
      <c r="B183" s="206"/>
      <c r="C183" s="186" t="s">
        <v>113</v>
      </c>
      <c r="D183" s="186"/>
      <c r="E183" s="186"/>
      <c r="F183" s="205" t="s">
        <v>559</v>
      </c>
      <c r="G183" s="186"/>
      <c r="H183" s="186" t="s">
        <v>630</v>
      </c>
      <c r="I183" s="186" t="s">
        <v>555</v>
      </c>
      <c r="J183" s="186">
        <v>50</v>
      </c>
      <c r="K183" s="227"/>
    </row>
    <row r="184" spans="2:11" ht="15" customHeight="1" x14ac:dyDescent="0.3">
      <c r="B184" s="206"/>
      <c r="C184" s="186" t="s">
        <v>631</v>
      </c>
      <c r="D184" s="186"/>
      <c r="E184" s="186"/>
      <c r="F184" s="205" t="s">
        <v>559</v>
      </c>
      <c r="G184" s="186"/>
      <c r="H184" s="186" t="s">
        <v>632</v>
      </c>
      <c r="I184" s="186" t="s">
        <v>633</v>
      </c>
      <c r="J184" s="186"/>
      <c r="K184" s="227"/>
    </row>
    <row r="185" spans="2:11" ht="15" customHeight="1" x14ac:dyDescent="0.3">
      <c r="B185" s="206"/>
      <c r="C185" s="186" t="s">
        <v>634</v>
      </c>
      <c r="D185" s="186"/>
      <c r="E185" s="186"/>
      <c r="F185" s="205" t="s">
        <v>559</v>
      </c>
      <c r="G185" s="186"/>
      <c r="H185" s="186" t="s">
        <v>635</v>
      </c>
      <c r="I185" s="186" t="s">
        <v>633</v>
      </c>
      <c r="J185" s="186"/>
      <c r="K185" s="227"/>
    </row>
    <row r="186" spans="2:11" ht="15" customHeight="1" x14ac:dyDescent="0.3">
      <c r="B186" s="206"/>
      <c r="C186" s="186" t="s">
        <v>636</v>
      </c>
      <c r="D186" s="186"/>
      <c r="E186" s="186"/>
      <c r="F186" s="205" t="s">
        <v>559</v>
      </c>
      <c r="G186" s="186"/>
      <c r="H186" s="186" t="s">
        <v>637</v>
      </c>
      <c r="I186" s="186" t="s">
        <v>633</v>
      </c>
      <c r="J186" s="186"/>
      <c r="K186" s="227"/>
    </row>
    <row r="187" spans="2:11" ht="15" customHeight="1" x14ac:dyDescent="0.3">
      <c r="B187" s="206"/>
      <c r="C187" s="239" t="s">
        <v>638</v>
      </c>
      <c r="D187" s="186"/>
      <c r="E187" s="186"/>
      <c r="F187" s="205" t="s">
        <v>559</v>
      </c>
      <c r="G187" s="186"/>
      <c r="H187" s="186" t="s">
        <v>639</v>
      </c>
      <c r="I187" s="186" t="s">
        <v>640</v>
      </c>
      <c r="J187" s="240" t="s">
        <v>641</v>
      </c>
      <c r="K187" s="227"/>
    </row>
    <row r="188" spans="2:11" ht="15" customHeight="1" x14ac:dyDescent="0.3">
      <c r="B188" s="206"/>
      <c r="C188" s="191" t="s">
        <v>42</v>
      </c>
      <c r="D188" s="186"/>
      <c r="E188" s="186"/>
      <c r="F188" s="205" t="s">
        <v>553</v>
      </c>
      <c r="G188" s="186"/>
      <c r="H188" s="182" t="s">
        <v>642</v>
      </c>
      <c r="I188" s="186" t="s">
        <v>643</v>
      </c>
      <c r="J188" s="186"/>
      <c r="K188" s="227"/>
    </row>
    <row r="189" spans="2:11" ht="15" customHeight="1" x14ac:dyDescent="0.3">
      <c r="B189" s="206"/>
      <c r="C189" s="191" t="s">
        <v>644</v>
      </c>
      <c r="D189" s="186"/>
      <c r="E189" s="186"/>
      <c r="F189" s="205" t="s">
        <v>553</v>
      </c>
      <c r="G189" s="186"/>
      <c r="H189" s="186" t="s">
        <v>645</v>
      </c>
      <c r="I189" s="186" t="s">
        <v>587</v>
      </c>
      <c r="J189" s="186"/>
      <c r="K189" s="227"/>
    </row>
    <row r="190" spans="2:11" ht="15" customHeight="1" x14ac:dyDescent="0.3">
      <c r="B190" s="206"/>
      <c r="C190" s="191" t="s">
        <v>646</v>
      </c>
      <c r="D190" s="186"/>
      <c r="E190" s="186"/>
      <c r="F190" s="205" t="s">
        <v>553</v>
      </c>
      <c r="G190" s="186"/>
      <c r="H190" s="186" t="s">
        <v>647</v>
      </c>
      <c r="I190" s="186" t="s">
        <v>587</v>
      </c>
      <c r="J190" s="186"/>
      <c r="K190" s="227"/>
    </row>
    <row r="191" spans="2:11" ht="15" customHeight="1" x14ac:dyDescent="0.3">
      <c r="B191" s="206"/>
      <c r="C191" s="191" t="s">
        <v>648</v>
      </c>
      <c r="D191" s="186"/>
      <c r="E191" s="186"/>
      <c r="F191" s="205" t="s">
        <v>559</v>
      </c>
      <c r="G191" s="186"/>
      <c r="H191" s="186" t="s">
        <v>649</v>
      </c>
      <c r="I191" s="186" t="s">
        <v>587</v>
      </c>
      <c r="J191" s="186"/>
      <c r="K191" s="227"/>
    </row>
    <row r="192" spans="2:11" ht="15" customHeight="1" x14ac:dyDescent="0.3">
      <c r="B192" s="233"/>
      <c r="C192" s="241"/>
      <c r="D192" s="215"/>
      <c r="E192" s="215"/>
      <c r="F192" s="215"/>
      <c r="G192" s="215"/>
      <c r="H192" s="215"/>
      <c r="I192" s="215"/>
      <c r="J192" s="215"/>
      <c r="K192" s="234"/>
    </row>
    <row r="193" spans="2:11" ht="18.75" customHeight="1" x14ac:dyDescent="0.3">
      <c r="B193" s="182"/>
      <c r="C193" s="186"/>
      <c r="D193" s="186"/>
      <c r="E193" s="186"/>
      <c r="F193" s="205"/>
      <c r="G193" s="186"/>
      <c r="H193" s="186"/>
      <c r="I193" s="186"/>
      <c r="J193" s="186"/>
      <c r="K193" s="182"/>
    </row>
    <row r="194" spans="2:11" ht="18.75" customHeight="1" x14ac:dyDescent="0.3">
      <c r="B194" s="182"/>
      <c r="C194" s="186"/>
      <c r="D194" s="186"/>
      <c r="E194" s="186"/>
      <c r="F194" s="205"/>
      <c r="G194" s="186"/>
      <c r="H194" s="186"/>
      <c r="I194" s="186"/>
      <c r="J194" s="186"/>
      <c r="K194" s="182"/>
    </row>
    <row r="195" spans="2:11" ht="18.75" customHeight="1" x14ac:dyDescent="0.3">
      <c r="B195" s="192"/>
      <c r="C195" s="192"/>
      <c r="D195" s="192"/>
      <c r="E195" s="192"/>
      <c r="F195" s="192"/>
      <c r="G195" s="192"/>
      <c r="H195" s="192"/>
      <c r="I195" s="192"/>
      <c r="J195" s="192"/>
      <c r="K195" s="192"/>
    </row>
    <row r="196" spans="2:11" x14ac:dyDescent="0.3">
      <c r="B196" s="174"/>
      <c r="C196" s="175"/>
      <c r="D196" s="175"/>
      <c r="E196" s="175"/>
      <c r="F196" s="175"/>
      <c r="G196" s="175"/>
      <c r="H196" s="175"/>
      <c r="I196" s="175"/>
      <c r="J196" s="175"/>
      <c r="K196" s="176"/>
    </row>
    <row r="197" spans="2:11" ht="21" x14ac:dyDescent="0.3">
      <c r="B197" s="177"/>
      <c r="C197" s="294" t="s">
        <v>650</v>
      </c>
      <c r="D197" s="294"/>
      <c r="E197" s="294"/>
      <c r="F197" s="294"/>
      <c r="G197" s="294"/>
      <c r="H197" s="294"/>
      <c r="I197" s="294"/>
      <c r="J197" s="294"/>
      <c r="K197" s="178"/>
    </row>
    <row r="198" spans="2:11" ht="25.5" customHeight="1" x14ac:dyDescent="0.3">
      <c r="B198" s="177"/>
      <c r="C198" s="242" t="s">
        <v>651</v>
      </c>
      <c r="D198" s="242"/>
      <c r="E198" s="242"/>
      <c r="F198" s="242" t="s">
        <v>652</v>
      </c>
      <c r="G198" s="243"/>
      <c r="H198" s="298" t="s">
        <v>653</v>
      </c>
      <c r="I198" s="298"/>
      <c r="J198" s="298"/>
      <c r="K198" s="178"/>
    </row>
    <row r="199" spans="2:11" ht="5.25" customHeight="1" x14ac:dyDescent="0.3">
      <c r="B199" s="206"/>
      <c r="C199" s="203"/>
      <c r="D199" s="203"/>
      <c r="E199" s="203"/>
      <c r="F199" s="203"/>
      <c r="G199" s="186"/>
      <c r="H199" s="203"/>
      <c r="I199" s="203"/>
      <c r="J199" s="203"/>
      <c r="K199" s="227"/>
    </row>
    <row r="200" spans="2:11" ht="15" customHeight="1" x14ac:dyDescent="0.3">
      <c r="B200" s="206"/>
      <c r="C200" s="186" t="s">
        <v>643</v>
      </c>
      <c r="D200" s="186"/>
      <c r="E200" s="186"/>
      <c r="F200" s="205" t="s">
        <v>43</v>
      </c>
      <c r="G200" s="186"/>
      <c r="H200" s="299" t="s">
        <v>654</v>
      </c>
      <c r="I200" s="299"/>
      <c r="J200" s="299"/>
      <c r="K200" s="227"/>
    </row>
    <row r="201" spans="2:11" ht="15" customHeight="1" x14ac:dyDescent="0.3">
      <c r="B201" s="206"/>
      <c r="C201" s="212"/>
      <c r="D201" s="186"/>
      <c r="E201" s="186"/>
      <c r="F201" s="205" t="s">
        <v>44</v>
      </c>
      <c r="G201" s="186"/>
      <c r="H201" s="299" t="s">
        <v>655</v>
      </c>
      <c r="I201" s="299"/>
      <c r="J201" s="299"/>
      <c r="K201" s="227"/>
    </row>
    <row r="202" spans="2:11" ht="15" customHeight="1" x14ac:dyDescent="0.3">
      <c r="B202" s="206"/>
      <c r="C202" s="212"/>
      <c r="D202" s="186"/>
      <c r="E202" s="186"/>
      <c r="F202" s="205" t="s">
        <v>47</v>
      </c>
      <c r="G202" s="186"/>
      <c r="H202" s="299" t="s">
        <v>656</v>
      </c>
      <c r="I202" s="299"/>
      <c r="J202" s="299"/>
      <c r="K202" s="227"/>
    </row>
    <row r="203" spans="2:11" ht="15" customHeight="1" x14ac:dyDescent="0.3">
      <c r="B203" s="206"/>
      <c r="C203" s="186"/>
      <c r="D203" s="186"/>
      <c r="E203" s="186"/>
      <c r="F203" s="205" t="s">
        <v>45</v>
      </c>
      <c r="G203" s="186"/>
      <c r="H203" s="299" t="s">
        <v>657</v>
      </c>
      <c r="I203" s="299"/>
      <c r="J203" s="299"/>
      <c r="K203" s="227"/>
    </row>
    <row r="204" spans="2:11" ht="15" customHeight="1" x14ac:dyDescent="0.3">
      <c r="B204" s="206"/>
      <c r="C204" s="186"/>
      <c r="D204" s="186"/>
      <c r="E204" s="186"/>
      <c r="F204" s="205" t="s">
        <v>46</v>
      </c>
      <c r="G204" s="186"/>
      <c r="H204" s="299" t="s">
        <v>658</v>
      </c>
      <c r="I204" s="299"/>
      <c r="J204" s="299"/>
      <c r="K204" s="227"/>
    </row>
    <row r="205" spans="2:11" ht="15" customHeight="1" x14ac:dyDescent="0.3">
      <c r="B205" s="206"/>
      <c r="C205" s="186"/>
      <c r="D205" s="186"/>
      <c r="E205" s="186"/>
      <c r="F205" s="205"/>
      <c r="G205" s="186"/>
      <c r="H205" s="186"/>
      <c r="I205" s="186"/>
      <c r="J205" s="186"/>
      <c r="K205" s="227"/>
    </row>
    <row r="206" spans="2:11" ht="15" customHeight="1" x14ac:dyDescent="0.3">
      <c r="B206" s="206"/>
      <c r="C206" s="186" t="s">
        <v>599</v>
      </c>
      <c r="D206" s="186"/>
      <c r="E206" s="186"/>
      <c r="F206" s="205" t="s">
        <v>78</v>
      </c>
      <c r="G206" s="186"/>
      <c r="H206" s="299" t="s">
        <v>659</v>
      </c>
      <c r="I206" s="299"/>
      <c r="J206" s="299"/>
      <c r="K206" s="227"/>
    </row>
    <row r="207" spans="2:11" ht="15" customHeight="1" x14ac:dyDescent="0.3">
      <c r="B207" s="206"/>
      <c r="C207" s="212"/>
      <c r="D207" s="186"/>
      <c r="E207" s="186"/>
      <c r="F207" s="205" t="s">
        <v>497</v>
      </c>
      <c r="G207" s="186"/>
      <c r="H207" s="299" t="s">
        <v>498</v>
      </c>
      <c r="I207" s="299"/>
      <c r="J207" s="299"/>
      <c r="K207" s="227"/>
    </row>
    <row r="208" spans="2:11" ht="15" customHeight="1" x14ac:dyDescent="0.3">
      <c r="B208" s="206"/>
      <c r="C208" s="186"/>
      <c r="D208" s="186"/>
      <c r="E208" s="186"/>
      <c r="F208" s="205" t="s">
        <v>495</v>
      </c>
      <c r="G208" s="186"/>
      <c r="H208" s="299" t="s">
        <v>660</v>
      </c>
      <c r="I208" s="299"/>
      <c r="J208" s="299"/>
      <c r="K208" s="227"/>
    </row>
    <row r="209" spans="2:11" ht="15" customHeight="1" x14ac:dyDescent="0.3">
      <c r="B209" s="244"/>
      <c r="C209" s="212"/>
      <c r="D209" s="212"/>
      <c r="E209" s="212"/>
      <c r="F209" s="205" t="s">
        <v>499</v>
      </c>
      <c r="G209" s="191"/>
      <c r="H209" s="300" t="s">
        <v>500</v>
      </c>
      <c r="I209" s="300"/>
      <c r="J209" s="300"/>
      <c r="K209" s="245"/>
    </row>
    <row r="210" spans="2:11" ht="15" customHeight="1" x14ac:dyDescent="0.3">
      <c r="B210" s="244"/>
      <c r="C210" s="212"/>
      <c r="D210" s="212"/>
      <c r="E210" s="212"/>
      <c r="F210" s="205" t="s">
        <v>501</v>
      </c>
      <c r="G210" s="191"/>
      <c r="H210" s="300" t="s">
        <v>481</v>
      </c>
      <c r="I210" s="300"/>
      <c r="J210" s="300"/>
      <c r="K210" s="245"/>
    </row>
    <row r="211" spans="2:11" ht="15" customHeight="1" x14ac:dyDescent="0.3">
      <c r="B211" s="244"/>
      <c r="C211" s="212"/>
      <c r="D211" s="212"/>
      <c r="E211" s="212"/>
      <c r="F211" s="246"/>
      <c r="G211" s="191"/>
      <c r="H211" s="247"/>
      <c r="I211" s="247"/>
      <c r="J211" s="247"/>
      <c r="K211" s="245"/>
    </row>
    <row r="212" spans="2:11" ht="15" customHeight="1" x14ac:dyDescent="0.3">
      <c r="B212" s="244"/>
      <c r="C212" s="186" t="s">
        <v>623</v>
      </c>
      <c r="D212" s="212"/>
      <c r="E212" s="212"/>
      <c r="F212" s="205">
        <v>1</v>
      </c>
      <c r="G212" s="191"/>
      <c r="H212" s="300" t="s">
        <v>661</v>
      </c>
      <c r="I212" s="300"/>
      <c r="J212" s="300"/>
      <c r="K212" s="245"/>
    </row>
    <row r="213" spans="2:11" ht="15" customHeight="1" x14ac:dyDescent="0.3">
      <c r="B213" s="244"/>
      <c r="C213" s="212"/>
      <c r="D213" s="212"/>
      <c r="E213" s="212"/>
      <c r="F213" s="205">
        <v>2</v>
      </c>
      <c r="G213" s="191"/>
      <c r="H213" s="300" t="s">
        <v>662</v>
      </c>
      <c r="I213" s="300"/>
      <c r="J213" s="300"/>
      <c r="K213" s="245"/>
    </row>
    <row r="214" spans="2:11" ht="15" customHeight="1" x14ac:dyDescent="0.3">
      <c r="B214" s="244"/>
      <c r="C214" s="212"/>
      <c r="D214" s="212"/>
      <c r="E214" s="212"/>
      <c r="F214" s="205">
        <v>3</v>
      </c>
      <c r="G214" s="191"/>
      <c r="H214" s="300" t="s">
        <v>663</v>
      </c>
      <c r="I214" s="300"/>
      <c r="J214" s="300"/>
      <c r="K214" s="245"/>
    </row>
    <row r="215" spans="2:11" ht="15" customHeight="1" x14ac:dyDescent="0.3">
      <c r="B215" s="244"/>
      <c r="C215" s="212"/>
      <c r="D215" s="212"/>
      <c r="E215" s="212"/>
      <c r="F215" s="205">
        <v>4</v>
      </c>
      <c r="G215" s="191"/>
      <c r="H215" s="300" t="s">
        <v>664</v>
      </c>
      <c r="I215" s="300"/>
      <c r="J215" s="300"/>
      <c r="K215" s="245"/>
    </row>
    <row r="216" spans="2:11" ht="12.75" customHeight="1" x14ac:dyDescent="0.3">
      <c r="B216" s="248"/>
      <c r="C216" s="249"/>
      <c r="D216" s="249"/>
      <c r="E216" s="249"/>
      <c r="F216" s="249"/>
      <c r="G216" s="249"/>
      <c r="H216" s="249"/>
      <c r="I216" s="249"/>
      <c r="J216" s="249"/>
      <c r="K216" s="250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1 - Interiér</vt:lpstr>
      <vt:lpstr>2 - Strojní technologie</vt:lpstr>
      <vt:lpstr>3 - AV a PC technika a  s...</vt:lpstr>
      <vt:lpstr>4 - Bezbariérovost</vt:lpstr>
      <vt:lpstr>5 - Vedlejší náklady</vt:lpstr>
      <vt:lpstr>Pokyny pro vyplnění</vt:lpstr>
      <vt:lpstr>'1 - Interiér'!Názvy_tisku</vt:lpstr>
      <vt:lpstr>'2 - Strojní technologie'!Názvy_tisku</vt:lpstr>
      <vt:lpstr>'3 - AV a PC technika a  s...'!Názvy_tisku</vt:lpstr>
      <vt:lpstr>'4 - Bezbariérovost'!Názvy_tisku</vt:lpstr>
      <vt:lpstr>'5 - Vedlejší náklady'!Názvy_tisku</vt:lpstr>
      <vt:lpstr>'Rekapitulace stavby'!Názvy_tisku</vt:lpstr>
      <vt:lpstr>'1 - Interiér'!Oblast_tisku</vt:lpstr>
      <vt:lpstr>'2 - Strojní technologie'!Oblast_tisku</vt:lpstr>
      <vt:lpstr>'3 - AV a PC technika a  s...'!Oblast_tisku</vt:lpstr>
      <vt:lpstr>'4 - Bezbariérovost'!Oblast_tisku</vt:lpstr>
      <vt:lpstr>'5 -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Stuchlík Ladislav</cp:lastModifiedBy>
  <dcterms:created xsi:type="dcterms:W3CDTF">2019-02-07T09:35:49Z</dcterms:created>
  <dcterms:modified xsi:type="dcterms:W3CDTF">2020-01-21T05:57:28Z</dcterms:modified>
</cp:coreProperties>
</file>